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14670" windowHeight="8685" activeTab="0"/>
  </bookViews>
  <sheets>
    <sheet name="JTW Summary" sheetId="1" r:id="rId1"/>
    <sheet name="VehSummary" sheetId="2" r:id="rId2"/>
    <sheet name="Travel Time" sheetId="3" r:id="rId3"/>
    <sheet name="%Drove Alone" sheetId="4" r:id="rId4"/>
    <sheet name="%Transit" sheetId="5" r:id="rId5"/>
    <sheet name="%O vehicles" sheetId="6" r:id="rId6"/>
  </sheets>
  <definedNames>
    <definedName name="_xlnm.Print_Area" localSheetId="3">'%Drove Alone'!$A$1:$C$53</definedName>
    <definedName name="_xlnm.Print_Area" localSheetId="5">'%O vehicles'!$A$1:$C$53</definedName>
    <definedName name="_xlnm.Print_Area" localSheetId="4">'%Transit'!$A$1:$C$53</definedName>
    <definedName name="_xlnm.Print_Area" localSheetId="0">'JTW Summary'!$A$1:$Q$46</definedName>
    <definedName name="_xlnm.Print_Area" localSheetId="2">'Travel Time'!$A$1:$C$52</definedName>
    <definedName name="_xlnm.Print_Area" localSheetId="1">'VehSummary'!$A$1:$M$46</definedName>
    <definedName name="_xlnm.Print_Titles" localSheetId="0">'JTW Summary'!$1:$5</definedName>
    <definedName name="_xlnm.Print_Titles" localSheetId="1">'VehSummary'!$1:$5</definedName>
  </definedNames>
  <calcPr fullCalcOnLoad="1"/>
</workbook>
</file>

<file path=xl/sharedStrings.xml><?xml version="1.0" encoding="utf-8"?>
<sst xmlns="http://schemas.openxmlformats.org/spreadsheetml/2006/main" count="415" uniqueCount="90">
  <si>
    <t>Atlanta, GA MSA</t>
  </si>
  <si>
    <t>Austin--San Marcos, TX MSA</t>
  </si>
  <si>
    <t>Boston--Worcester--Lawrence, MA--NH--ME--CT CMSA</t>
  </si>
  <si>
    <t>Buffalo--Niagara Falls, NY MSA</t>
  </si>
  <si>
    <t>Charlotte--Gastonia--Rock Hill, NC--SC MSA</t>
  </si>
  <si>
    <t>Chicago--Gary--Kenosha, IL--IN--WI CMSA</t>
  </si>
  <si>
    <t>Dallas--Fort Worth, TX CMSA</t>
  </si>
  <si>
    <t>Greensboro--Winston-Salem--High Point, NC MSA</t>
  </si>
  <si>
    <t>Hartford, CT MSA</t>
  </si>
  <si>
    <t>Houston--Galveston--Brazoria, TX CMSA</t>
  </si>
  <si>
    <t>Indianapolis, IN MSA</t>
  </si>
  <si>
    <t>Jacksonville, FL MSA</t>
  </si>
  <si>
    <t>Kansas City, MO--KS MSA</t>
  </si>
  <si>
    <t>Las Vegas, NV--AZ MSA</t>
  </si>
  <si>
    <t>Los Angeles--Riverside--Orange County, CA CMSA</t>
  </si>
  <si>
    <t>Louisville, KY--IN MSA</t>
  </si>
  <si>
    <t>Miami--Fort Lauderdale, FL CMSA</t>
  </si>
  <si>
    <t>Milwaukee--Racine, WI CMSA</t>
  </si>
  <si>
    <t>Nashville, TN MSA</t>
  </si>
  <si>
    <t>New Orleans, LA MSA</t>
  </si>
  <si>
    <t>New York--Northern New Jersey--Long Island, NY--NJ--CT--PA CMSA</t>
  </si>
  <si>
    <t>Norfolk--Virginia Beach--Newport News, VA--NC MSA</t>
  </si>
  <si>
    <t>Oklahoma City, OK MSA</t>
  </si>
  <si>
    <t>Orlando, FL MSA</t>
  </si>
  <si>
    <t>Philadelphia--Wilmington--Atlantic City, PA--NJ--DE--MD CMSA</t>
  </si>
  <si>
    <t>Phoenix--Mesa, AZ MSA</t>
  </si>
  <si>
    <t>Pittsburgh, PA MSA</t>
  </si>
  <si>
    <t>Portland--Salem, OR--WA CMSA</t>
  </si>
  <si>
    <t>Providence--Fall River--Warwick, RI--MA MSA</t>
  </si>
  <si>
    <t>Raleigh--Durham--Chapel Hill, NC MSA</t>
  </si>
  <si>
    <t>Rochester, NY MSA</t>
  </si>
  <si>
    <t>Sacramento--Yolo, CA CMSA</t>
  </si>
  <si>
    <t>San Antonio, TX MSA</t>
  </si>
  <si>
    <t>San Diego, CA MSA</t>
  </si>
  <si>
    <t>San Francisco--Oakland--San Jose, CA CMSA</t>
  </si>
  <si>
    <t>Seattle--Tacoma--Bremerton, WA CMSA</t>
  </si>
  <si>
    <t>St. Louis, MO--IL MSA</t>
  </si>
  <si>
    <t>Tampa--St. Petersburg--Clearwater, FL MSA</t>
  </si>
  <si>
    <t>Washington--Baltimore, DC--MD--VA--WV CMSA</t>
  </si>
  <si>
    <t>West Palm Beach--Boca Raton, FL MSA</t>
  </si>
  <si>
    <t>Detroit--Ann Arbor--Flint, MI CMSA</t>
  </si>
  <si>
    <t>Minneapolis--St. Paul, MN--WI MSA</t>
  </si>
  <si>
    <t>Cleveland--Akron, OH CMSA</t>
  </si>
  <si>
    <t>Cincinnati--Hamilton, OH--KY--IN CMSA</t>
  </si>
  <si>
    <t>Columbus, OH MSA</t>
  </si>
  <si>
    <t>Grand Rapids--Muskegon--Holland, MI MSA</t>
  </si>
  <si>
    <t>Change</t>
  </si>
  <si>
    <t>% Change</t>
  </si>
  <si>
    <t>Total Workers</t>
  </si>
  <si>
    <t>Journey to Work Trends for selected Metropolitan Areas: 1990 - 2000</t>
  </si>
  <si>
    <t>Means of Transportation to work</t>
  </si>
  <si>
    <t>Name of MSA</t>
  </si>
  <si>
    <t>Population</t>
  </si>
  <si>
    <t>Population Change</t>
  </si>
  <si>
    <t>Average Travel Time (in minutes)</t>
  </si>
  <si>
    <t>% Drove Alone</t>
  </si>
  <si>
    <t>% Carpool</t>
  </si>
  <si>
    <t>% Transit</t>
  </si>
  <si>
    <t>% Other</t>
  </si>
  <si>
    <t>1990-2000</t>
  </si>
  <si>
    <t>1990</t>
  </si>
  <si>
    <t>2000</t>
  </si>
  <si>
    <t>Vehicles Available</t>
  </si>
  <si>
    <t>Total Occupied housing Units</t>
  </si>
  <si>
    <t>0 Vehicle Housing units</t>
  </si>
  <si>
    <t>1 Vehicle Housing units</t>
  </si>
  <si>
    <t>2 Vehicles Housing units</t>
  </si>
  <si>
    <t>3+ Vehicles Housing units</t>
  </si>
  <si>
    <t>Vehicles Available in Occupied Housing Units for selected Metropolitan Areas: 1990 - 2000</t>
  </si>
  <si>
    <t>%change in workers</t>
  </si>
  <si>
    <t>Carpool</t>
  </si>
  <si>
    <t>Transit</t>
  </si>
  <si>
    <t>Other</t>
  </si>
  <si>
    <t>Analysis</t>
  </si>
  <si>
    <t>change in 2+</t>
  </si>
  <si>
    <t>Walk</t>
  </si>
  <si>
    <t>Average Travel Time to Work</t>
  </si>
  <si>
    <t>2000 Average Travel Time</t>
  </si>
  <si>
    <t>1990 Average Travel Time</t>
  </si>
  <si>
    <t>Percent of workers who drove alone to work</t>
  </si>
  <si>
    <t>Percent of workers who commuted using Public Transportation</t>
  </si>
  <si>
    <t>Percent of Occupied Housing Units with no vehicles</t>
  </si>
  <si>
    <t>Travel Time Change</t>
  </si>
  <si>
    <t>Denver--Boulder--Greeley, CO CMSA</t>
  </si>
  <si>
    <t>Memphis, TN--AR--MS MSA</t>
  </si>
  <si>
    <t>Salt Lake City--Ogden, UT MSA</t>
  </si>
  <si>
    <t>National Total</t>
  </si>
  <si>
    <t>Drive Alone</t>
  </si>
  <si>
    <t>Others</t>
  </si>
  <si>
    <t>Sorter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</si>
</sst>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14">
    <font>
      <sz val="10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165" fontId="6" fillId="0" borderId="2" xfId="0" applyNumberFormat="1" applyFont="1" applyBorder="1" applyAlignment="1" quotePrefix="1">
      <alignment horizontal="center"/>
    </xf>
    <xf numFmtId="165" fontId="0" fillId="0" borderId="0" xfId="0" applyNumberFormat="1" applyAlignment="1">
      <alignment/>
    </xf>
    <xf numFmtId="165" fontId="1" fillId="2" borderId="2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165" fontId="7" fillId="0" borderId="1" xfId="0" applyNumberFormat="1" applyFont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165" fontId="7" fillId="0" borderId="2" xfId="0" applyNumberFormat="1" applyFont="1" applyBorder="1" applyAlignment="1" quotePrefix="1">
      <alignment horizontal="center"/>
    </xf>
    <xf numFmtId="49" fontId="0" fillId="3" borderId="2" xfId="0" applyNumberFormat="1" applyFill="1" applyBorder="1" applyAlignment="1">
      <alignment wrapText="1"/>
    </xf>
    <xf numFmtId="3" fontId="8" fillId="3" borderId="2" xfId="0" applyNumberFormat="1" applyFont="1" applyFill="1" applyBorder="1" applyAlignment="1">
      <alignment/>
    </xf>
    <xf numFmtId="3" fontId="0" fillId="3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5" fontId="8" fillId="3" borderId="2" xfId="0" applyNumberFormat="1" applyFont="1" applyFill="1" applyBorder="1" applyAlignment="1">
      <alignment/>
    </xf>
    <xf numFmtId="165" fontId="0" fillId="3" borderId="2" xfId="0" applyNumberFormat="1" applyFill="1" applyBorder="1" applyAlignment="1">
      <alignment/>
    </xf>
    <xf numFmtId="2" fontId="9" fillId="0" borderId="2" xfId="0" applyNumberFormat="1" applyFont="1" applyBorder="1" applyAlignment="1">
      <alignment horizontal="center" wrapText="1"/>
    </xf>
    <xf numFmtId="165" fontId="5" fillId="0" borderId="2" xfId="0" applyNumberFormat="1" applyFont="1" applyBorder="1" applyAlignment="1" quotePrefix="1">
      <alignment horizontal="center"/>
    </xf>
    <xf numFmtId="3" fontId="2" fillId="0" borderId="2" xfId="0" applyNumberFormat="1" applyFont="1" applyBorder="1" applyAlignment="1" quotePrefix="1">
      <alignment horizontal="center"/>
    </xf>
    <xf numFmtId="165" fontId="8" fillId="0" borderId="0" xfId="0" applyNumberFormat="1" applyFont="1" applyAlignment="1">
      <alignment/>
    </xf>
    <xf numFmtId="3" fontId="7" fillId="0" borderId="2" xfId="0" applyNumberFormat="1" applyFont="1" applyBorder="1" applyAlignment="1" quotePrefix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/>
    </xf>
    <xf numFmtId="49" fontId="0" fillId="0" borderId="2" xfId="0" applyNumberFormat="1" applyFill="1" applyBorder="1" applyAlignment="1">
      <alignment wrapText="1"/>
    </xf>
    <xf numFmtId="3" fontId="8" fillId="0" borderId="2" xfId="0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5" fontId="8" fillId="0" borderId="2" xfId="0" applyNumberFormat="1" applyFon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4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165" fontId="0" fillId="2" borderId="0" xfId="0" applyNumberFormat="1" applyFill="1" applyAlignment="1">
      <alignment wrapText="1"/>
    </xf>
    <xf numFmtId="165" fontId="0" fillId="0" borderId="0" xfId="0" applyNumberFormat="1" applyAlignment="1">
      <alignment wrapText="1"/>
    </xf>
    <xf numFmtId="165" fontId="4" fillId="0" borderId="2" xfId="0" applyNumberFormat="1" applyFont="1" applyBorder="1" applyAlignment="1">
      <alignment wrapText="1"/>
    </xf>
    <xf numFmtId="165" fontId="0" fillId="2" borderId="0" xfId="0" applyNumberFormat="1" applyFill="1" applyAlignment="1">
      <alignment/>
    </xf>
    <xf numFmtId="0" fontId="11" fillId="0" borderId="0" xfId="0" applyFont="1" applyAlignment="1">
      <alignment/>
    </xf>
    <xf numFmtId="0" fontId="4" fillId="0" borderId="2" xfId="0" applyFont="1" applyBorder="1" applyAlignment="1">
      <alignment/>
    </xf>
    <xf numFmtId="165" fontId="11" fillId="0" borderId="0" xfId="0" applyNumberFormat="1" applyFont="1" applyAlignment="1">
      <alignment/>
    </xf>
    <xf numFmtId="165" fontId="4" fillId="0" borderId="2" xfId="0" applyNumberFormat="1" applyFont="1" applyBorder="1" applyAlignment="1">
      <alignment/>
    </xf>
    <xf numFmtId="0" fontId="11" fillId="0" borderId="0" xfId="0" applyFont="1" applyAlignment="1">
      <alignment wrapText="1"/>
    </xf>
    <xf numFmtId="49" fontId="0" fillId="0" borderId="2" xfId="0" applyNumberFormat="1" applyBorder="1" applyAlignment="1">
      <alignment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0" fontId="4" fillId="0" borderId="2" xfId="0" applyNumberFormat="1" applyFont="1" applyBorder="1" applyAlignment="1">
      <alignment wrapText="1"/>
    </xf>
    <xf numFmtId="0" fontId="0" fillId="0" borderId="0" xfId="0" applyNumberFormat="1" applyAlignment="1">
      <alignment/>
    </xf>
    <xf numFmtId="165" fontId="4" fillId="0" borderId="2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5" fontId="0" fillId="3" borderId="2" xfId="0" applyNumberFormat="1" applyFill="1" applyBorder="1" applyAlignment="1">
      <alignment wrapText="1"/>
    </xf>
    <xf numFmtId="3" fontId="8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165" fontId="8" fillId="0" borderId="2" xfId="0" applyNumberFormat="1" applyFont="1" applyBorder="1" applyAlignment="1">
      <alignment/>
    </xf>
    <xf numFmtId="165" fontId="0" fillId="0" borderId="2" xfId="0" applyNumberFormat="1" applyFill="1" applyBorder="1" applyAlignment="1">
      <alignment wrapText="1"/>
    </xf>
    <xf numFmtId="3" fontId="0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13" fillId="0" borderId="2" xfId="0" applyFont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 quotePrefix="1">
      <alignment horizontal="center" wrapText="1"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3" fontId="8" fillId="0" borderId="3" xfId="0" applyNumberFormat="1" applyFont="1" applyFill="1" applyBorder="1" applyAlignment="1">
      <alignment/>
    </xf>
    <xf numFmtId="3" fontId="12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 quotePrefix="1">
      <alignment horizontal="right"/>
    </xf>
    <xf numFmtId="0" fontId="4" fillId="0" borderId="2" xfId="0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4" fillId="0" borderId="2" xfId="0" applyNumberFormat="1" applyFont="1" applyBorder="1" applyAlignment="1" quotePrefix="1">
      <alignment horizontal="right"/>
    </xf>
    <xf numFmtId="165" fontId="4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0</xdr:rowOff>
    </xdr:from>
    <xdr:to>
      <xdr:col>8</xdr:col>
      <xdr:colOff>9525</xdr:colOff>
      <xdr:row>6</xdr:row>
      <xdr:rowOff>57150</xdr:rowOff>
    </xdr:to>
    <xdr:sp>
      <xdr:nvSpPr>
        <xdr:cNvPr id="1" name="Line 3"/>
        <xdr:cNvSpPr>
          <a:spLocks/>
        </xdr:cNvSpPr>
      </xdr:nvSpPr>
      <xdr:spPr>
        <a:xfrm>
          <a:off x="6067425" y="15906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workbookViewId="0" topLeftCell="A1">
      <selection activeCell="A7" sqref="A7"/>
    </sheetView>
  </sheetViews>
  <sheetFormatPr defaultColWidth="9.140625" defaultRowHeight="12.75"/>
  <cols>
    <col min="1" max="1" width="26.8515625" style="13" customWidth="1"/>
    <col min="2" max="2" width="10.140625" style="18" bestFit="1" customWidth="1"/>
    <col min="3" max="3" width="11.140625" style="0" bestFit="1" customWidth="1"/>
    <col min="4" max="4" width="10.7109375" style="0" bestFit="1" customWidth="1"/>
    <col min="5" max="5" width="6.28125" style="0" bestFit="1" customWidth="1"/>
    <col min="6" max="6" width="9.57421875" style="21" bestFit="1" customWidth="1"/>
    <col min="7" max="7" width="11.140625" style="1" bestFit="1" customWidth="1"/>
    <col min="8" max="8" width="5.00390625" style="18" bestFit="1" customWidth="1"/>
    <col min="9" max="9" width="5.00390625" style="0" bestFit="1" customWidth="1"/>
    <col min="10" max="10" width="5.00390625" style="18" bestFit="1" customWidth="1"/>
    <col min="11" max="11" width="5.00390625" style="0" bestFit="1" customWidth="1"/>
    <col min="12" max="12" width="5.00390625" style="18" bestFit="1" customWidth="1"/>
    <col min="13" max="13" width="5.00390625" style="0" bestFit="1" customWidth="1"/>
    <col min="14" max="14" width="5.00390625" style="18" bestFit="1" customWidth="1"/>
    <col min="15" max="15" width="5.00390625" style="0" bestFit="1" customWidth="1"/>
    <col min="16" max="16" width="5.00390625" style="18" bestFit="1" customWidth="1"/>
    <col min="17" max="17" width="5.00390625" style="0" bestFit="1" customWidth="1"/>
    <col min="18" max="18" width="76.8515625" style="0" customWidth="1"/>
    <col min="19" max="19" width="9.00390625" style="0" hidden="1" customWidth="1"/>
    <col min="20" max="21" width="9.140625" style="0" hidden="1" customWidth="1"/>
    <col min="22" max="22" width="0.42578125" style="0" customWidth="1"/>
    <col min="23" max="23" width="7.7109375" style="0" hidden="1" customWidth="1"/>
    <col min="24" max="24" width="9.8515625" style="0" hidden="1" customWidth="1"/>
    <col min="25" max="25" width="18.421875" style="0" hidden="1" customWidth="1"/>
    <col min="26" max="26" width="21.140625" style="0" hidden="1" customWidth="1"/>
    <col min="27" max="27" width="28.8515625" style="0" hidden="1" customWidth="1"/>
    <col min="28" max="30" width="9.140625" style="0" hidden="1" customWidth="1"/>
  </cols>
  <sheetData>
    <row r="1" spans="1:17" ht="20.25">
      <c r="A1" s="89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9" ht="20.25">
      <c r="A2" s="3"/>
      <c r="B2" s="16"/>
      <c r="C2" s="4"/>
      <c r="D2" s="4"/>
      <c r="E2" s="4"/>
      <c r="F2" s="19"/>
      <c r="G2" s="14"/>
      <c r="H2" s="22"/>
      <c r="I2" s="5"/>
      <c r="J2" s="22"/>
      <c r="K2" s="5"/>
      <c r="L2" s="22"/>
      <c r="M2" s="5"/>
      <c r="N2" s="22"/>
      <c r="P2" s="22"/>
      <c r="Q2" s="5"/>
      <c r="S2" t="s">
        <v>73</v>
      </c>
    </row>
    <row r="3" spans="1:19" ht="20.25">
      <c r="A3" s="90" t="s">
        <v>50</v>
      </c>
      <c r="B3" s="90"/>
      <c r="C3" s="90"/>
      <c r="D3" s="90"/>
      <c r="E3" s="90"/>
      <c r="F3" s="90"/>
      <c r="G3" s="90"/>
      <c r="H3" s="23"/>
      <c r="I3" s="10"/>
      <c r="J3" s="23"/>
      <c r="K3" s="10"/>
      <c r="L3" s="23"/>
      <c r="M3" s="10"/>
      <c r="N3" s="23"/>
      <c r="O3" s="10"/>
      <c r="P3" s="23"/>
      <c r="Q3" s="10"/>
      <c r="S3" t="s">
        <v>69</v>
      </c>
    </row>
    <row r="4" spans="1:26" ht="51.75" customHeight="1">
      <c r="A4" s="6" t="s">
        <v>51</v>
      </c>
      <c r="B4" s="91" t="s">
        <v>52</v>
      </c>
      <c r="C4" s="91"/>
      <c r="D4" s="92" t="s">
        <v>53</v>
      </c>
      <c r="E4" s="92"/>
      <c r="F4" s="93" t="s">
        <v>48</v>
      </c>
      <c r="G4" s="93"/>
      <c r="H4" s="94" t="s">
        <v>54</v>
      </c>
      <c r="I4" s="94"/>
      <c r="J4" s="94" t="s">
        <v>55</v>
      </c>
      <c r="K4" s="94"/>
      <c r="L4" s="94" t="s">
        <v>56</v>
      </c>
      <c r="M4" s="94"/>
      <c r="N4" s="94" t="s">
        <v>57</v>
      </c>
      <c r="O4" s="94"/>
      <c r="P4" s="94" t="s">
        <v>58</v>
      </c>
      <c r="Q4" s="94"/>
      <c r="Z4" t="s">
        <v>82</v>
      </c>
    </row>
    <row r="5" spans="1:27" ht="12.75">
      <c r="A5" s="6"/>
      <c r="B5" s="17">
        <v>1990</v>
      </c>
      <c r="C5" s="7">
        <v>2000</v>
      </c>
      <c r="D5" s="95" t="s">
        <v>59</v>
      </c>
      <c r="E5" s="95"/>
      <c r="F5" s="20">
        <v>1990</v>
      </c>
      <c r="G5" s="15">
        <v>2000</v>
      </c>
      <c r="H5" s="24" t="s">
        <v>60</v>
      </c>
      <c r="I5" s="8" t="s">
        <v>61</v>
      </c>
      <c r="J5" s="24" t="s">
        <v>60</v>
      </c>
      <c r="K5" s="8" t="s">
        <v>61</v>
      </c>
      <c r="L5" s="24" t="s">
        <v>60</v>
      </c>
      <c r="M5" s="8" t="s">
        <v>61</v>
      </c>
      <c r="N5" s="24" t="s">
        <v>60</v>
      </c>
      <c r="O5" s="8" t="s">
        <v>61</v>
      </c>
      <c r="P5" s="24" t="s">
        <v>60</v>
      </c>
      <c r="Q5" s="8" t="s">
        <v>61</v>
      </c>
      <c r="W5" t="s">
        <v>70</v>
      </c>
      <c r="X5" t="s">
        <v>71</v>
      </c>
      <c r="Y5" t="s">
        <v>72</v>
      </c>
      <c r="AA5" t="s">
        <v>75</v>
      </c>
    </row>
    <row r="6" spans="1:29" ht="12.75">
      <c r="A6" s="6" t="s">
        <v>86</v>
      </c>
      <c r="B6" s="81">
        <v>248709873</v>
      </c>
      <c r="C6" s="76">
        <v>281421906</v>
      </c>
      <c r="D6" s="82">
        <f>C6-B6</f>
        <v>32712033</v>
      </c>
      <c r="E6" s="43">
        <f>D6/B6</f>
        <v>0.1315268775035722</v>
      </c>
      <c r="F6" s="81">
        <v>115070274</v>
      </c>
      <c r="G6" s="76">
        <v>128279228</v>
      </c>
      <c r="H6" s="18">
        <v>22.4</v>
      </c>
      <c r="I6" s="80">
        <v>25.5</v>
      </c>
      <c r="J6" s="83">
        <v>73.18597155682448</v>
      </c>
      <c r="K6" s="9">
        <v>75.69584843463511</v>
      </c>
      <c r="L6" s="83">
        <v>13.363689392101385</v>
      </c>
      <c r="M6" s="9">
        <v>12.187515659199322</v>
      </c>
      <c r="N6" s="83">
        <v>5.274680235835712</v>
      </c>
      <c r="O6" s="9">
        <v>4.730074459132229</v>
      </c>
      <c r="P6" s="83">
        <v>8.2</v>
      </c>
      <c r="Q6" s="12">
        <f>AB9+AB10+AB11</f>
        <v>7.386561447033343</v>
      </c>
      <c r="AC6" t="s">
        <v>87</v>
      </c>
    </row>
    <row r="7" spans="1:29" ht="38.25">
      <c r="A7" s="25" t="s">
        <v>20</v>
      </c>
      <c r="B7" s="26">
        <v>19549649</v>
      </c>
      <c r="C7" s="27">
        <v>21199865</v>
      </c>
      <c r="D7" s="27">
        <v>1650216</v>
      </c>
      <c r="E7" s="28">
        <v>0.08441154109723402</v>
      </c>
      <c r="F7" s="26">
        <v>9271089</v>
      </c>
      <c r="G7" s="27">
        <v>9319218</v>
      </c>
      <c r="H7" s="29">
        <v>29.955065357852497</v>
      </c>
      <c r="I7" s="30">
        <v>34.036330273118935</v>
      </c>
      <c r="J7" s="29">
        <v>55.42060916468389</v>
      </c>
      <c r="K7" s="30">
        <v>56.295828684338105</v>
      </c>
      <c r="L7" s="29">
        <v>10.4198330961983</v>
      </c>
      <c r="M7" s="30">
        <v>9.386120165876578</v>
      </c>
      <c r="N7" s="29">
        <v>24.78074582176916</v>
      </c>
      <c r="O7" s="30">
        <v>24.896455904347338</v>
      </c>
      <c r="P7" s="29">
        <v>9.378811917348653</v>
      </c>
      <c r="Q7" s="30">
        <v>9.421595245437976</v>
      </c>
      <c r="S7" s="1">
        <f>(G7-F7)*100/F7</f>
        <v>0.5191299533420508</v>
      </c>
      <c r="T7" s="28">
        <v>0.3892795486410243</v>
      </c>
      <c r="U7" t="s">
        <v>0</v>
      </c>
      <c r="V7" s="9">
        <f>K7-J7</f>
        <v>0.8752195196542161</v>
      </c>
      <c r="W7" s="9">
        <f>M7-L7</f>
        <v>-1.0337129303217214</v>
      </c>
      <c r="X7" s="9">
        <f>O7-N7</f>
        <v>0.11571008257817894</v>
      </c>
      <c r="Y7" s="9">
        <f>Q7-P7</f>
        <v>0.042783328089322836</v>
      </c>
      <c r="Z7" s="9">
        <f>I7-H7</f>
        <v>4.081264915266438</v>
      </c>
      <c r="AA7" t="e">
        <f>#REF!-#REF!</f>
        <v>#REF!</v>
      </c>
      <c r="AC7" t="s">
        <v>70</v>
      </c>
    </row>
    <row r="8" spans="1:29" ht="25.5">
      <c r="A8" s="40" t="s">
        <v>14</v>
      </c>
      <c r="B8" s="41">
        <v>14531529</v>
      </c>
      <c r="C8" s="42">
        <v>16373645</v>
      </c>
      <c r="D8" s="42">
        <v>1842116</v>
      </c>
      <c r="E8" s="43">
        <v>0.12676683919496703</v>
      </c>
      <c r="F8" s="41">
        <v>6809043</v>
      </c>
      <c r="G8" s="42">
        <v>6767619</v>
      </c>
      <c r="H8" s="44">
        <v>26.402097950140277</v>
      </c>
      <c r="I8" s="45">
        <v>29.1</v>
      </c>
      <c r="J8" s="44">
        <v>72.34546763766949</v>
      </c>
      <c r="K8" s="45">
        <v>72.42134936969708</v>
      </c>
      <c r="L8" s="44">
        <v>15.453698853128111</v>
      </c>
      <c r="M8" s="45">
        <v>15.19507820992878</v>
      </c>
      <c r="N8" s="44">
        <v>4.561037432132533</v>
      </c>
      <c r="O8" s="45">
        <v>4.662555619635207</v>
      </c>
      <c r="P8" s="44">
        <v>7.639796077069861</v>
      </c>
      <c r="Q8" s="45">
        <v>7.721016800738931</v>
      </c>
      <c r="S8" s="1">
        <f aca="true" t="shared" si="0" ref="S8:S46">(G8-F8)*100/F8</f>
        <v>-0.6083674313703115</v>
      </c>
      <c r="T8" s="11">
        <v>0.47686495467528217</v>
      </c>
      <c r="U8" t="s">
        <v>1</v>
      </c>
      <c r="V8" s="9">
        <f aca="true" t="shared" si="1" ref="V8:V46">K8-J8</f>
        <v>0.07588173202759663</v>
      </c>
      <c r="W8" s="9">
        <f aca="true" t="shared" si="2" ref="W8:W46">M8-L8</f>
        <v>-0.25862064319933076</v>
      </c>
      <c r="X8" s="9">
        <f aca="true" t="shared" si="3" ref="X8:X46">O8-N8</f>
        <v>0.10151818750267427</v>
      </c>
      <c r="Y8" s="9">
        <f aca="true" t="shared" si="4" ref="Y8:Y46">Q8-P8</f>
        <v>0.08122072366906963</v>
      </c>
      <c r="Z8" s="9">
        <f aca="true" t="shared" si="5" ref="Z8:Z46">I8-H8</f>
        <v>2.6979020498597244</v>
      </c>
      <c r="AA8" t="e">
        <f>#REF!-#REF!</f>
        <v>#REF!</v>
      </c>
      <c r="AC8" t="s">
        <v>71</v>
      </c>
    </row>
    <row r="9" spans="1:29" ht="25.5">
      <c r="A9" s="25" t="s">
        <v>5</v>
      </c>
      <c r="B9" s="26">
        <v>8239820</v>
      </c>
      <c r="C9" s="27">
        <v>9157540</v>
      </c>
      <c r="D9" s="27">
        <v>917720</v>
      </c>
      <c r="E9" s="28">
        <v>0.11137621938343313</v>
      </c>
      <c r="F9" s="26">
        <v>3922295</v>
      </c>
      <c r="G9" s="27">
        <v>4218108</v>
      </c>
      <c r="H9" s="29">
        <v>27.890115649776163</v>
      </c>
      <c r="I9" s="30">
        <v>30.9860148221491</v>
      </c>
      <c r="J9" s="29">
        <v>67.59427834979266</v>
      </c>
      <c r="K9" s="30">
        <v>70.4783519056411</v>
      </c>
      <c r="L9" s="29">
        <v>11.952925519370675</v>
      </c>
      <c r="M9" s="30">
        <v>10.977433484396322</v>
      </c>
      <c r="N9" s="29">
        <v>13.412683135766178</v>
      </c>
      <c r="O9" s="30">
        <v>11.49413433700607</v>
      </c>
      <c r="P9" s="29">
        <v>7.040112995070488</v>
      </c>
      <c r="Q9" s="30">
        <v>7.050080272956501</v>
      </c>
      <c r="S9" s="1">
        <f t="shared" si="0"/>
        <v>7.54183456369294</v>
      </c>
      <c r="T9" s="28">
        <v>0.066667302122318</v>
      </c>
      <c r="U9" t="s">
        <v>2</v>
      </c>
      <c r="V9" s="9">
        <f t="shared" si="1"/>
        <v>2.8840735558484454</v>
      </c>
      <c r="W9" s="9">
        <f t="shared" si="2"/>
        <v>-0.9754920349743532</v>
      </c>
      <c r="X9" s="9">
        <f t="shared" si="3"/>
        <v>-1.9185487987601082</v>
      </c>
      <c r="Y9" s="9">
        <f t="shared" si="4"/>
        <v>0.00996727788601337</v>
      </c>
      <c r="Z9" s="9">
        <f t="shared" si="5"/>
        <v>3.0958991723729383</v>
      </c>
      <c r="AA9" t="e">
        <f>#REF!-#REF!</f>
        <v>#REF!</v>
      </c>
      <c r="AB9">
        <v>2.930312302783737</v>
      </c>
      <c r="AC9" t="s">
        <v>88</v>
      </c>
    </row>
    <row r="10" spans="1:28" ht="25.5">
      <c r="A10" s="40" t="s">
        <v>38</v>
      </c>
      <c r="B10" s="41">
        <v>6727050</v>
      </c>
      <c r="C10" s="42">
        <v>7608070</v>
      </c>
      <c r="D10" s="42">
        <v>881020</v>
      </c>
      <c r="E10" s="43">
        <v>0.1309667684943623</v>
      </c>
      <c r="F10" s="41">
        <v>3611094</v>
      </c>
      <c r="G10" s="42">
        <v>3839052</v>
      </c>
      <c r="H10" s="44">
        <v>28.20837043075693</v>
      </c>
      <c r="I10" s="45">
        <v>31.719167134728732</v>
      </c>
      <c r="J10" s="44">
        <v>66.09556549898728</v>
      </c>
      <c r="K10" s="45">
        <v>70.4258499233665</v>
      </c>
      <c r="L10" s="44">
        <v>15.452408605259237</v>
      </c>
      <c r="M10" s="45">
        <v>12.777581548778189</v>
      </c>
      <c r="N10" s="44">
        <v>10.979110485631224</v>
      </c>
      <c r="O10" s="45">
        <v>9.426207303261325</v>
      </c>
      <c r="P10" s="44">
        <v>7.472915410122251</v>
      </c>
      <c r="Q10" s="45">
        <v>7.370361224593989</v>
      </c>
      <c r="S10" s="1">
        <f t="shared" si="0"/>
        <v>6.312712989470781</v>
      </c>
      <c r="T10" s="11">
        <v>-0.016124773814248525</v>
      </c>
      <c r="U10" t="s">
        <v>3</v>
      </c>
      <c r="V10" s="9">
        <f t="shared" si="1"/>
        <v>4.330284424379215</v>
      </c>
      <c r="W10" s="9">
        <f t="shared" si="2"/>
        <v>-2.674827056481048</v>
      </c>
      <c r="X10" s="9">
        <f t="shared" si="3"/>
        <v>-1.5529031823698993</v>
      </c>
      <c r="Y10" s="9">
        <f t="shared" si="4"/>
        <v>-0.10255418552826256</v>
      </c>
      <c r="Z10" s="9">
        <f t="shared" si="5"/>
        <v>3.5107967039718027</v>
      </c>
      <c r="AA10" t="e">
        <f>#REF!-#REF!</f>
        <v>#REF!</v>
      </c>
      <c r="AB10">
        <v>1.194440459214488</v>
      </c>
    </row>
    <row r="11" spans="1:28" ht="25.5">
      <c r="A11" s="25" t="s">
        <v>34</v>
      </c>
      <c r="B11" s="26">
        <v>6253311</v>
      </c>
      <c r="C11" s="27">
        <v>7039362</v>
      </c>
      <c r="D11" s="27">
        <v>786051</v>
      </c>
      <c r="E11" s="28">
        <v>0.1257015683371577</v>
      </c>
      <c r="F11" s="26">
        <v>3200833</v>
      </c>
      <c r="G11" s="27">
        <v>3432157</v>
      </c>
      <c r="H11" s="29">
        <v>25.551935927863816</v>
      </c>
      <c r="I11" s="30">
        <v>29.3</v>
      </c>
      <c r="J11" s="29">
        <v>68.28934842898708</v>
      </c>
      <c r="K11" s="30">
        <v>68.05589021714333</v>
      </c>
      <c r="L11" s="29">
        <v>13.008332518441293</v>
      </c>
      <c r="M11" s="30">
        <v>12.948416986752063</v>
      </c>
      <c r="N11" s="29">
        <v>9.29017540121587</v>
      </c>
      <c r="O11" s="30">
        <v>9.475440663116519</v>
      </c>
      <c r="P11" s="29">
        <v>9.412143651355757</v>
      </c>
      <c r="Q11" s="30">
        <v>9.52025213298809</v>
      </c>
      <c r="S11" s="1">
        <f t="shared" si="0"/>
        <v>7.22699372319643</v>
      </c>
      <c r="T11" s="28">
        <v>0.2901661054666021</v>
      </c>
      <c r="U11" t="s">
        <v>4</v>
      </c>
      <c r="V11" s="9">
        <f t="shared" si="1"/>
        <v>-0.23345821184375382</v>
      </c>
      <c r="W11" s="9">
        <f t="shared" si="2"/>
        <v>-0.059915531689229695</v>
      </c>
      <c r="X11" s="9">
        <f t="shared" si="3"/>
        <v>0.18526526190064807</v>
      </c>
      <c r="Y11" s="9">
        <f t="shared" si="4"/>
        <v>0.10810848163233189</v>
      </c>
      <c r="Z11" s="9">
        <f t="shared" si="5"/>
        <v>3.7480640721361844</v>
      </c>
      <c r="AA11" t="e">
        <f>#REF!-#REF!</f>
        <v>#REF!</v>
      </c>
      <c r="AB11">
        <v>3.261808685035118</v>
      </c>
    </row>
    <row r="12" spans="1:27" ht="38.25">
      <c r="A12" s="40" t="s">
        <v>24</v>
      </c>
      <c r="B12" s="41">
        <v>5892937</v>
      </c>
      <c r="C12" s="42">
        <v>6188463</v>
      </c>
      <c r="D12" s="42">
        <v>295526</v>
      </c>
      <c r="E12" s="43">
        <v>0.05014918706919826</v>
      </c>
      <c r="F12" s="41">
        <v>2784581</v>
      </c>
      <c r="G12" s="42">
        <v>2815405</v>
      </c>
      <c r="H12" s="44">
        <v>24.001555412774003</v>
      </c>
      <c r="I12" s="45">
        <v>27.85818153172188</v>
      </c>
      <c r="J12" s="44">
        <v>69.13456638539155</v>
      </c>
      <c r="K12" s="45">
        <v>73.28498031366713</v>
      </c>
      <c r="L12" s="44">
        <v>12.141539427296243</v>
      </c>
      <c r="M12" s="45">
        <v>10.289745169877868</v>
      </c>
      <c r="N12" s="44">
        <v>10.174313478401238</v>
      </c>
      <c r="O12" s="45">
        <v>8.734409436652985</v>
      </c>
      <c r="P12" s="44">
        <v>8.549580708910964</v>
      </c>
      <c r="Q12" s="45">
        <v>7.690865079802018</v>
      </c>
      <c r="S12" s="1">
        <f t="shared" si="0"/>
        <v>1.1069528952470766</v>
      </c>
      <c r="T12" s="11">
        <v>0.11137621938343313</v>
      </c>
      <c r="U12" t="s">
        <v>5</v>
      </c>
      <c r="V12" s="9">
        <f t="shared" si="1"/>
        <v>4.150413928275583</v>
      </c>
      <c r="W12" s="9">
        <f t="shared" si="2"/>
        <v>-1.8517942574183746</v>
      </c>
      <c r="X12" s="9">
        <f t="shared" si="3"/>
        <v>-1.4399040417482531</v>
      </c>
      <c r="Y12" s="9">
        <f t="shared" si="4"/>
        <v>-0.8587156291089464</v>
      </c>
      <c r="Z12" s="9">
        <f t="shared" si="5"/>
        <v>3.856626118947876</v>
      </c>
      <c r="AA12" t="e">
        <f>#REF!-#REF!</f>
        <v>#REF!</v>
      </c>
    </row>
    <row r="13" spans="1:27" ht="25.5">
      <c r="A13" s="25" t="s">
        <v>2</v>
      </c>
      <c r="B13" s="26">
        <v>5455403</v>
      </c>
      <c r="C13" s="27">
        <v>5819100</v>
      </c>
      <c r="D13" s="27">
        <v>363697</v>
      </c>
      <c r="E13" s="28">
        <v>0.066667302122318</v>
      </c>
      <c r="F13" s="26">
        <v>2760435</v>
      </c>
      <c r="G13" s="27">
        <v>2898680</v>
      </c>
      <c r="H13" s="29">
        <v>23.572126328086508</v>
      </c>
      <c r="I13" s="30">
        <v>27.80252694720425</v>
      </c>
      <c r="J13" s="29">
        <v>71.94308143462897</v>
      </c>
      <c r="K13" s="30">
        <v>73.86382767328577</v>
      </c>
      <c r="L13" s="29">
        <v>10.788770610429154</v>
      </c>
      <c r="M13" s="30">
        <v>8.849855796431479</v>
      </c>
      <c r="N13" s="29">
        <v>8.603100598275272</v>
      </c>
      <c r="O13" s="30">
        <v>9.033836090910345</v>
      </c>
      <c r="P13" s="29">
        <v>8.665047356666612</v>
      </c>
      <c r="Q13" s="30">
        <v>8.252480439372404</v>
      </c>
      <c r="S13" s="1">
        <f t="shared" si="0"/>
        <v>5.008087493456647</v>
      </c>
      <c r="T13" s="28">
        <v>0.29339516040742264</v>
      </c>
      <c r="U13" t="s">
        <v>6</v>
      </c>
      <c r="V13" s="9">
        <f t="shared" si="1"/>
        <v>1.920746238656804</v>
      </c>
      <c r="W13" s="9">
        <f t="shared" si="2"/>
        <v>-1.938914813997675</v>
      </c>
      <c r="X13" s="9">
        <f t="shared" si="3"/>
        <v>0.4307354926350726</v>
      </c>
      <c r="Y13" s="9">
        <f t="shared" si="4"/>
        <v>-0.4125669172942086</v>
      </c>
      <c r="Z13" s="9">
        <f t="shared" si="5"/>
        <v>4.2304006191177415</v>
      </c>
      <c r="AA13" t="e">
        <f>#REF!-#REF!</f>
        <v>#REF!</v>
      </c>
    </row>
    <row r="14" spans="1:27" ht="25.5">
      <c r="A14" s="40" t="s">
        <v>40</v>
      </c>
      <c r="B14" s="41">
        <v>5187171</v>
      </c>
      <c r="C14" s="42">
        <v>5456428</v>
      </c>
      <c r="D14" s="42">
        <v>269257</v>
      </c>
      <c r="E14" s="43">
        <v>0.051908255964571055</v>
      </c>
      <c r="F14" s="41">
        <v>2294108</v>
      </c>
      <c r="G14" s="42">
        <v>2482457</v>
      </c>
      <c r="H14" s="44">
        <v>23.13250567759765</v>
      </c>
      <c r="I14" s="45">
        <v>26.1</v>
      </c>
      <c r="J14" s="44">
        <v>82.77591987822719</v>
      </c>
      <c r="K14" s="45">
        <v>84.1666139635047</v>
      </c>
      <c r="L14" s="44">
        <v>10.131301577780993</v>
      </c>
      <c r="M14" s="45">
        <v>9.254581247530169</v>
      </c>
      <c r="N14" s="44">
        <v>2.274130075829037</v>
      </c>
      <c r="O14" s="45">
        <v>1.8175138582460844</v>
      </c>
      <c r="P14" s="44">
        <v>4.818648468162789</v>
      </c>
      <c r="Q14" s="45">
        <v>4.761290930719042</v>
      </c>
      <c r="S14" s="1">
        <f t="shared" si="0"/>
        <v>8.210119139988178</v>
      </c>
      <c r="T14" s="11">
        <v>0.1915683459265127</v>
      </c>
      <c r="U14" t="s">
        <v>7</v>
      </c>
      <c r="V14" s="9">
        <f t="shared" si="1"/>
        <v>1.3906940852775165</v>
      </c>
      <c r="W14" s="9">
        <f t="shared" si="2"/>
        <v>-0.8767203302508246</v>
      </c>
      <c r="X14" s="9">
        <f t="shared" si="3"/>
        <v>-0.45661621758295245</v>
      </c>
      <c r="Y14" s="9">
        <f t="shared" si="4"/>
        <v>-0.05735753744374694</v>
      </c>
      <c r="Z14" s="9">
        <f t="shared" si="5"/>
        <v>2.9674943224023522</v>
      </c>
      <c r="AA14" t="e">
        <f>#REF!-#REF!</f>
        <v>#REF!</v>
      </c>
    </row>
    <row r="15" spans="1:27" ht="12.75">
      <c r="A15" s="25" t="s">
        <v>6</v>
      </c>
      <c r="B15" s="26">
        <v>4037282</v>
      </c>
      <c r="C15" s="27">
        <v>5221801</v>
      </c>
      <c r="D15" s="27">
        <v>1184519</v>
      </c>
      <c r="E15" s="28">
        <v>0.29339516040742264</v>
      </c>
      <c r="F15" s="26">
        <v>2038398</v>
      </c>
      <c r="G15" s="27">
        <v>2527648</v>
      </c>
      <c r="H15" s="29">
        <v>24.135642110284056</v>
      </c>
      <c r="I15" s="30">
        <v>27.5</v>
      </c>
      <c r="J15" s="29">
        <v>78.63331891024225</v>
      </c>
      <c r="K15" s="30">
        <v>78.75372678474218</v>
      </c>
      <c r="L15" s="29">
        <v>13.925396316126683</v>
      </c>
      <c r="M15" s="30">
        <v>13.95130967603084</v>
      </c>
      <c r="N15" s="29">
        <v>2.2879732024854813</v>
      </c>
      <c r="O15" s="30">
        <v>1.8105764726734102</v>
      </c>
      <c r="P15" s="29">
        <v>5.153311571145576</v>
      </c>
      <c r="Q15" s="30">
        <v>5.4843870665535706</v>
      </c>
      <c r="S15" s="1">
        <f t="shared" si="0"/>
        <v>24.00169152442261</v>
      </c>
      <c r="T15" s="28">
        <v>0.02205021661476263</v>
      </c>
      <c r="U15" t="s">
        <v>8</v>
      </c>
      <c r="V15" s="9">
        <f t="shared" si="1"/>
        <v>0.12040787449993218</v>
      </c>
      <c r="W15" s="9">
        <f t="shared" si="2"/>
        <v>0.025913359904157218</v>
      </c>
      <c r="X15" s="9">
        <f t="shared" si="3"/>
        <v>-0.47739672981207115</v>
      </c>
      <c r="Y15" s="9">
        <f t="shared" si="4"/>
        <v>0.33107549540799486</v>
      </c>
      <c r="Z15" s="9">
        <f t="shared" si="5"/>
        <v>3.3643578897159436</v>
      </c>
      <c r="AA15" t="e">
        <f>#REF!-#REF!</f>
        <v>#REF!</v>
      </c>
    </row>
    <row r="16" spans="1:27" ht="25.5">
      <c r="A16" s="40" t="s">
        <v>9</v>
      </c>
      <c r="B16" s="41">
        <v>3731131</v>
      </c>
      <c r="C16" s="42">
        <v>4669571</v>
      </c>
      <c r="D16" s="42">
        <v>938440</v>
      </c>
      <c r="E16" s="43">
        <v>0.2515162292613151</v>
      </c>
      <c r="F16" s="41">
        <v>1768567</v>
      </c>
      <c r="G16" s="42">
        <v>2081607</v>
      </c>
      <c r="H16" s="44">
        <v>26.07115239055843</v>
      </c>
      <c r="I16" s="45">
        <v>28.8</v>
      </c>
      <c r="J16" s="44">
        <v>76.06361534507882</v>
      </c>
      <c r="K16" s="45">
        <v>77.03543464256221</v>
      </c>
      <c r="L16" s="44">
        <v>14.575359599042615</v>
      </c>
      <c r="M16" s="45">
        <v>14.241304914904687</v>
      </c>
      <c r="N16" s="44">
        <v>3.763159665424041</v>
      </c>
      <c r="O16" s="45">
        <v>3.2786688361443828</v>
      </c>
      <c r="P16" s="44">
        <v>5.5978653904545315</v>
      </c>
      <c r="Q16" s="45">
        <v>5.444591606388718</v>
      </c>
      <c r="S16" s="1">
        <f t="shared" si="0"/>
        <v>17.70020587289031</v>
      </c>
      <c r="T16" s="11">
        <v>0.2515162292613151</v>
      </c>
      <c r="U16" t="s">
        <v>9</v>
      </c>
      <c r="V16" s="9">
        <f t="shared" si="1"/>
        <v>0.9718192974833926</v>
      </c>
      <c r="W16" s="9">
        <f t="shared" si="2"/>
        <v>-0.3340546841379286</v>
      </c>
      <c r="X16" s="9">
        <f t="shared" si="3"/>
        <v>-0.48449082927965836</v>
      </c>
      <c r="Y16" s="9">
        <f t="shared" si="4"/>
        <v>-0.1532737840658136</v>
      </c>
      <c r="Z16" s="9">
        <f t="shared" si="5"/>
        <v>2.7288476094415692</v>
      </c>
      <c r="AA16" t="e">
        <f>#REF!-#REF!</f>
        <v>#REF!</v>
      </c>
    </row>
    <row r="17" spans="1:27" ht="12.75">
      <c r="A17" s="25" t="s">
        <v>0</v>
      </c>
      <c r="B17" s="26">
        <v>2959950</v>
      </c>
      <c r="C17" s="27">
        <v>4112198</v>
      </c>
      <c r="D17" s="27">
        <v>1152248</v>
      </c>
      <c r="E17" s="28">
        <v>0.3892795486410243</v>
      </c>
      <c r="F17" s="26">
        <v>1542948</v>
      </c>
      <c r="G17" s="27">
        <v>2060632</v>
      </c>
      <c r="H17" s="29">
        <v>25.952144645775864</v>
      </c>
      <c r="I17" s="30">
        <v>31.2</v>
      </c>
      <c r="J17" s="29">
        <v>77.90249574191742</v>
      </c>
      <c r="K17" s="30">
        <v>77.00161892079711</v>
      </c>
      <c r="L17" s="29">
        <v>12.961745956441824</v>
      </c>
      <c r="M17" s="30">
        <v>13.630090185923542</v>
      </c>
      <c r="N17" s="29">
        <v>4.544093514493035</v>
      </c>
      <c r="O17" s="30">
        <v>3.6528598992930323</v>
      </c>
      <c r="P17" s="29">
        <v>4.59166478714772</v>
      </c>
      <c r="Q17" s="30">
        <v>5.715430993986311</v>
      </c>
      <c r="S17" s="1">
        <f t="shared" si="0"/>
        <v>33.55161677516028</v>
      </c>
      <c r="T17" s="28">
        <v>0.1644306264944864</v>
      </c>
      <c r="U17" t="s">
        <v>10</v>
      </c>
      <c r="V17" s="9">
        <f t="shared" si="1"/>
        <v>-0.9008768211203062</v>
      </c>
      <c r="W17" s="9">
        <f t="shared" si="2"/>
        <v>0.6683442294817183</v>
      </c>
      <c r="X17" s="9">
        <f t="shared" si="3"/>
        <v>-0.8912336152000027</v>
      </c>
      <c r="Y17" s="9">
        <f t="shared" si="4"/>
        <v>1.1237662068385905</v>
      </c>
      <c r="Z17" s="9">
        <f t="shared" si="5"/>
        <v>5.247855354224136</v>
      </c>
      <c r="AA17" t="e">
        <f>#REF!-#REF!</f>
        <v>#REF!</v>
      </c>
    </row>
    <row r="18" spans="1:27" ht="25.5">
      <c r="A18" s="40" t="s">
        <v>16</v>
      </c>
      <c r="B18" s="41">
        <v>3192582</v>
      </c>
      <c r="C18" s="42">
        <v>3876380</v>
      </c>
      <c r="D18" s="42">
        <v>683798</v>
      </c>
      <c r="E18" s="43">
        <v>0.21418337884508526</v>
      </c>
      <c r="F18" s="41">
        <v>1476085</v>
      </c>
      <c r="G18" s="42">
        <v>1642866</v>
      </c>
      <c r="H18" s="44">
        <v>24.062786467404226</v>
      </c>
      <c r="I18" s="45">
        <v>28.9</v>
      </c>
      <c r="J18" s="44">
        <v>75.29254751589508</v>
      </c>
      <c r="K18" s="45">
        <v>76.63844768836898</v>
      </c>
      <c r="L18" s="44">
        <v>14.474640688036258</v>
      </c>
      <c r="M18" s="45">
        <v>13.432440625102716</v>
      </c>
      <c r="N18" s="44">
        <v>4.352052896682779</v>
      </c>
      <c r="O18" s="45">
        <v>3.903848518381901</v>
      </c>
      <c r="P18" s="44">
        <v>5.880758899385875</v>
      </c>
      <c r="Q18" s="45">
        <v>6.025263168146398</v>
      </c>
      <c r="S18" s="1">
        <f t="shared" si="0"/>
        <v>11.298875064782855</v>
      </c>
      <c r="T18" s="11">
        <v>0.21369607390096468</v>
      </c>
      <c r="U18" t="s">
        <v>11</v>
      </c>
      <c r="V18" s="9">
        <f t="shared" si="1"/>
        <v>1.345900172473904</v>
      </c>
      <c r="W18" s="9">
        <f t="shared" si="2"/>
        <v>-1.0422000629335422</v>
      </c>
      <c r="X18" s="9">
        <f t="shared" si="3"/>
        <v>-0.4482043783008782</v>
      </c>
      <c r="Y18" s="9">
        <f t="shared" si="4"/>
        <v>0.1445042687605227</v>
      </c>
      <c r="Z18" s="9">
        <f t="shared" si="5"/>
        <v>4.837213532595772</v>
      </c>
      <c r="AA18" t="e">
        <f>#REF!-#REF!</f>
        <v>#REF!</v>
      </c>
    </row>
    <row r="19" spans="1:27" ht="25.5">
      <c r="A19" s="25" t="s">
        <v>35</v>
      </c>
      <c r="B19" s="26">
        <v>2970328</v>
      </c>
      <c r="C19" s="27">
        <v>3554760</v>
      </c>
      <c r="D19" s="27">
        <v>584432</v>
      </c>
      <c r="E19" s="28">
        <v>0.19675672181658052</v>
      </c>
      <c r="F19" s="26">
        <v>1499734</v>
      </c>
      <c r="G19" s="27">
        <v>1776224</v>
      </c>
      <c r="H19" s="29">
        <v>24.129525818106384</v>
      </c>
      <c r="I19" s="30">
        <v>27.7</v>
      </c>
      <c r="J19" s="29">
        <v>73.0784259075276</v>
      </c>
      <c r="K19" s="30">
        <v>71.63049255048912</v>
      </c>
      <c r="L19" s="29">
        <v>12.122816446116445</v>
      </c>
      <c r="M19" s="30">
        <v>12.808575945376258</v>
      </c>
      <c r="N19" s="29">
        <v>6.0938139696772895</v>
      </c>
      <c r="O19" s="30">
        <v>6.751344425027474</v>
      </c>
      <c r="P19" s="29">
        <v>8.704943676678665</v>
      </c>
      <c r="Q19" s="30">
        <v>8.80958707910714</v>
      </c>
      <c r="S19" s="1">
        <f t="shared" si="0"/>
        <v>18.435935972645815</v>
      </c>
      <c r="T19" s="28">
        <v>0.12204817183921661</v>
      </c>
      <c r="U19" t="s">
        <v>12</v>
      </c>
      <c r="V19" s="9">
        <f t="shared" si="1"/>
        <v>-1.4479333570384796</v>
      </c>
      <c r="W19" s="9">
        <f t="shared" si="2"/>
        <v>0.685759499259813</v>
      </c>
      <c r="X19" s="9">
        <f t="shared" si="3"/>
        <v>0.6575304553501846</v>
      </c>
      <c r="Y19" s="9">
        <f t="shared" si="4"/>
        <v>0.10464340242847392</v>
      </c>
      <c r="Z19" s="9">
        <f t="shared" si="5"/>
        <v>3.5704741818936157</v>
      </c>
      <c r="AA19" t="e">
        <f>#REF!-#REF!</f>
        <v>#REF!</v>
      </c>
    </row>
    <row r="20" spans="1:27" ht="12.75">
      <c r="A20" s="40" t="s">
        <v>25</v>
      </c>
      <c r="B20" s="41">
        <v>2238480</v>
      </c>
      <c r="C20" s="42">
        <v>3251876</v>
      </c>
      <c r="D20" s="42">
        <v>1013396</v>
      </c>
      <c r="E20" s="43">
        <v>0.4527161288016869</v>
      </c>
      <c r="F20" s="41">
        <v>1036017</v>
      </c>
      <c r="G20" s="42">
        <v>1466434</v>
      </c>
      <c r="H20" s="44">
        <v>22.970940786085933</v>
      </c>
      <c r="I20" s="45">
        <v>26.1</v>
      </c>
      <c r="J20" s="44">
        <v>74.94317178193022</v>
      </c>
      <c r="K20" s="45">
        <v>74.64304564678669</v>
      </c>
      <c r="L20" s="44">
        <v>14.510186608906997</v>
      </c>
      <c r="M20" s="45">
        <v>15.343138525156945</v>
      </c>
      <c r="N20" s="44">
        <v>2.0609700419973804</v>
      </c>
      <c r="O20" s="45">
        <v>2.017206365918957</v>
      </c>
      <c r="P20" s="44">
        <v>8.485671567165404</v>
      </c>
      <c r="Q20" s="45">
        <v>7.996609462137402</v>
      </c>
      <c r="S20" s="1">
        <f t="shared" si="0"/>
        <v>41.54536074214998</v>
      </c>
      <c r="T20" s="11">
        <v>0.8332522219629265</v>
      </c>
      <c r="U20" t="s">
        <v>13</v>
      </c>
      <c r="V20" s="9">
        <f t="shared" si="1"/>
        <v>-0.3001261351435289</v>
      </c>
      <c r="W20" s="9">
        <f t="shared" si="2"/>
        <v>0.8329519162499484</v>
      </c>
      <c r="X20" s="9">
        <f t="shared" si="3"/>
        <v>-0.04376367607842324</v>
      </c>
      <c r="Y20" s="9">
        <f t="shared" si="4"/>
        <v>-0.48906210502800196</v>
      </c>
      <c r="Z20" s="9">
        <f t="shared" si="5"/>
        <v>3.1290592139140685</v>
      </c>
      <c r="AA20" t="e">
        <f>#REF!-#REF!</f>
        <v>#REF!</v>
      </c>
    </row>
    <row r="21" spans="1:27" ht="25.5">
      <c r="A21" s="25" t="s">
        <v>41</v>
      </c>
      <c r="B21" s="26">
        <v>2538834</v>
      </c>
      <c r="C21" s="27">
        <v>2968806</v>
      </c>
      <c r="D21" s="27">
        <v>429972</v>
      </c>
      <c r="E21" s="28">
        <v>0.16935805964470305</v>
      </c>
      <c r="F21" s="26">
        <v>1344797</v>
      </c>
      <c r="G21" s="27">
        <v>1595550</v>
      </c>
      <c r="H21" s="29">
        <v>21.1904259047443</v>
      </c>
      <c r="I21" s="30">
        <v>23.671031587294284</v>
      </c>
      <c r="J21" s="29">
        <v>75.86022276968197</v>
      </c>
      <c r="K21" s="30">
        <v>78.3390680329667</v>
      </c>
      <c r="L21" s="29">
        <v>11.346991404650664</v>
      </c>
      <c r="M21" s="30">
        <v>10.02776472062925</v>
      </c>
      <c r="N21" s="29">
        <v>5.161373798424595</v>
      </c>
      <c r="O21" s="30">
        <v>4.459026667920153</v>
      </c>
      <c r="P21" s="29">
        <v>7.6314120272427735</v>
      </c>
      <c r="Q21" s="30">
        <v>7.174140578483908</v>
      </c>
      <c r="S21" s="1">
        <f t="shared" si="0"/>
        <v>18.646159978048733</v>
      </c>
      <c r="T21" s="28">
        <v>0.12676683919496703</v>
      </c>
      <c r="U21" t="s">
        <v>14</v>
      </c>
      <c r="V21" s="9">
        <f t="shared" si="1"/>
        <v>2.4788452632847253</v>
      </c>
      <c r="W21" s="9">
        <f t="shared" si="2"/>
        <v>-1.3192266840214142</v>
      </c>
      <c r="X21" s="9">
        <f t="shared" si="3"/>
        <v>-0.7023471305044424</v>
      </c>
      <c r="Y21" s="9">
        <f t="shared" si="4"/>
        <v>-0.45727144875886516</v>
      </c>
      <c r="Z21" s="9">
        <f t="shared" si="5"/>
        <v>2.480605682549985</v>
      </c>
      <c r="AA21" t="e">
        <f>#REF!-#REF!</f>
        <v>#REF!</v>
      </c>
    </row>
    <row r="22" spans="1:27" ht="12.75">
      <c r="A22" s="40" t="s">
        <v>42</v>
      </c>
      <c r="B22" s="41">
        <v>2859644</v>
      </c>
      <c r="C22" s="42">
        <v>2945831</v>
      </c>
      <c r="D22" s="42">
        <v>86187</v>
      </c>
      <c r="E22" s="43">
        <v>0.030139066261394776</v>
      </c>
      <c r="F22" s="41">
        <v>1282092</v>
      </c>
      <c r="G22" s="42">
        <v>1375774</v>
      </c>
      <c r="H22" s="44">
        <v>21.923679121403843</v>
      </c>
      <c r="I22" s="45">
        <v>24</v>
      </c>
      <c r="J22" s="44">
        <v>79.54850353952759</v>
      </c>
      <c r="K22" s="45">
        <v>82.32943782917835</v>
      </c>
      <c r="L22" s="44">
        <v>10.333345812936981</v>
      </c>
      <c r="M22" s="45">
        <v>8.74300575530574</v>
      </c>
      <c r="N22" s="44">
        <v>4.441256945679405</v>
      </c>
      <c r="O22" s="45">
        <v>3.4243269606781346</v>
      </c>
      <c r="P22" s="44">
        <v>5.676893701856029</v>
      </c>
      <c r="Q22" s="45">
        <v>5.503229454837786</v>
      </c>
      <c r="S22" s="1">
        <f t="shared" si="0"/>
        <v>7.306963930825557</v>
      </c>
      <c r="T22" s="11">
        <v>0.08090920492522889</v>
      </c>
      <c r="U22" t="s">
        <v>15</v>
      </c>
      <c r="V22" s="9">
        <f t="shared" si="1"/>
        <v>2.7809342896507587</v>
      </c>
      <c r="W22" s="9">
        <f t="shared" si="2"/>
        <v>-1.5903400576312414</v>
      </c>
      <c r="X22" s="9">
        <f t="shared" si="3"/>
        <v>-1.0169299850012705</v>
      </c>
      <c r="Y22" s="9">
        <f t="shared" si="4"/>
        <v>-0.1736642470182428</v>
      </c>
      <c r="Z22" s="9">
        <f t="shared" si="5"/>
        <v>2.0763208785961567</v>
      </c>
      <c r="AA22" t="e">
        <f>#REF!-#REF!</f>
        <v>#REF!</v>
      </c>
    </row>
    <row r="23" spans="1:27" ht="12.75">
      <c r="A23" s="25" t="s">
        <v>33</v>
      </c>
      <c r="B23" s="26">
        <v>2498016</v>
      </c>
      <c r="C23" s="27">
        <v>2813833</v>
      </c>
      <c r="D23" s="27">
        <v>315817</v>
      </c>
      <c r="E23" s="28">
        <v>0.12642713257240945</v>
      </c>
      <c r="F23" s="26">
        <v>1230446</v>
      </c>
      <c r="G23" s="27">
        <v>1299503</v>
      </c>
      <c r="H23" s="29">
        <v>22.16882362651508</v>
      </c>
      <c r="I23" s="30">
        <v>25.3</v>
      </c>
      <c r="J23" s="29">
        <v>70.89502505595532</v>
      </c>
      <c r="K23" s="30">
        <v>73.87939850850671</v>
      </c>
      <c r="L23" s="29">
        <v>13.761351574957374</v>
      </c>
      <c r="M23" s="30">
        <v>13.03113574959042</v>
      </c>
      <c r="N23" s="29">
        <v>3.281574323456698</v>
      </c>
      <c r="O23" s="30">
        <v>3.3672103873557813</v>
      </c>
      <c r="P23" s="29">
        <v>12.062049045630609</v>
      </c>
      <c r="Q23" s="30">
        <v>9.722255354547084</v>
      </c>
      <c r="S23" s="1">
        <f t="shared" si="0"/>
        <v>5.61235519478303</v>
      </c>
      <c r="T23" s="28">
        <v>0.21418337884508526</v>
      </c>
      <c r="U23" t="s">
        <v>16</v>
      </c>
      <c r="V23" s="9">
        <f t="shared" si="1"/>
        <v>2.984373452551395</v>
      </c>
      <c r="W23" s="9">
        <f t="shared" si="2"/>
        <v>-0.7302158253669528</v>
      </c>
      <c r="X23" s="9">
        <f t="shared" si="3"/>
        <v>0.0856360638990834</v>
      </c>
      <c r="Y23" s="9">
        <f t="shared" si="4"/>
        <v>-2.339793691083525</v>
      </c>
      <c r="Z23" s="9">
        <f t="shared" si="5"/>
        <v>3.1311763734849194</v>
      </c>
      <c r="AA23" t="e">
        <f>#REF!-#REF!</f>
        <v>#REF!</v>
      </c>
    </row>
    <row r="24" spans="1:27" ht="12.75">
      <c r="A24" s="40" t="s">
        <v>36</v>
      </c>
      <c r="B24" s="41">
        <v>2492525</v>
      </c>
      <c r="C24" s="42">
        <v>2603607</v>
      </c>
      <c r="D24" s="42">
        <v>111082</v>
      </c>
      <c r="E24" s="43">
        <v>0.04456605249696593</v>
      </c>
      <c r="F24" s="41">
        <v>1166023</v>
      </c>
      <c r="G24" s="42">
        <v>1238964</v>
      </c>
      <c r="H24" s="44">
        <v>23.232351974522516</v>
      </c>
      <c r="I24" s="45">
        <v>25.543286958573432</v>
      </c>
      <c r="J24" s="44">
        <v>79.62947557638229</v>
      </c>
      <c r="K24" s="45">
        <v>82.62120610445501</v>
      </c>
      <c r="L24" s="44">
        <v>12.17523153488396</v>
      </c>
      <c r="M24" s="45">
        <v>9.864612692539897</v>
      </c>
      <c r="N24" s="44">
        <v>2.9183815413589613</v>
      </c>
      <c r="O24" s="45">
        <v>2.4145172902521783</v>
      </c>
      <c r="P24" s="44">
        <v>5.276911347374795</v>
      </c>
      <c r="Q24" s="45">
        <v>5.099663912752913</v>
      </c>
      <c r="S24" s="1">
        <f t="shared" si="0"/>
        <v>6.255536983404273</v>
      </c>
      <c r="T24" s="11">
        <v>0.05126298623118836</v>
      </c>
      <c r="U24" t="s">
        <v>17</v>
      </c>
      <c r="V24" s="9">
        <f t="shared" si="1"/>
        <v>2.991730528072722</v>
      </c>
      <c r="W24" s="9">
        <f t="shared" si="2"/>
        <v>-2.310618842344063</v>
      </c>
      <c r="X24" s="9">
        <f t="shared" si="3"/>
        <v>-0.503864251106783</v>
      </c>
      <c r="Y24" s="9">
        <f t="shared" si="4"/>
        <v>-0.17724743462188197</v>
      </c>
      <c r="Z24" s="9">
        <f t="shared" si="5"/>
        <v>2.310934984050917</v>
      </c>
      <c r="AA24" t="e">
        <f>#REF!-#REF!</f>
        <v>#REF!</v>
      </c>
    </row>
    <row r="25" spans="1:27" ht="25.5">
      <c r="A25" s="25" t="s">
        <v>83</v>
      </c>
      <c r="B25" s="26">
        <v>1980140</v>
      </c>
      <c r="C25" s="27">
        <v>2581506</v>
      </c>
      <c r="D25" s="27">
        <v>601366</v>
      </c>
      <c r="E25" s="28">
        <v>0.3036987283727413</v>
      </c>
      <c r="F25" s="26">
        <v>1026847</v>
      </c>
      <c r="G25" s="27">
        <v>1346025</v>
      </c>
      <c r="H25" s="29">
        <v>22.211800386718878</v>
      </c>
      <c r="I25" s="30">
        <v>25.9</v>
      </c>
      <c r="J25" s="29">
        <v>74.97894038741896</v>
      </c>
      <c r="K25" s="30">
        <v>75.60312772793968</v>
      </c>
      <c r="L25" s="29">
        <v>12.453948835610369</v>
      </c>
      <c r="M25" s="30">
        <v>11.543767760628517</v>
      </c>
      <c r="N25" s="29">
        <v>4.015203822964862</v>
      </c>
      <c r="O25" s="30">
        <v>4.343975780538995</v>
      </c>
      <c r="P25" s="29">
        <v>8.551906954005807</v>
      </c>
      <c r="Q25" s="30">
        <v>8.509128730892813</v>
      </c>
      <c r="S25" s="1">
        <f t="shared" si="0"/>
        <v>31.083306471168537</v>
      </c>
      <c r="T25" s="28">
        <v>0.25002893324643205</v>
      </c>
      <c r="U25" t="s">
        <v>18</v>
      </c>
      <c r="V25" s="9">
        <f t="shared" si="1"/>
        <v>0.6241873405207201</v>
      </c>
      <c r="W25" s="9">
        <f t="shared" si="2"/>
        <v>-0.9101810749818515</v>
      </c>
      <c r="X25" s="9">
        <f t="shared" si="3"/>
        <v>0.3287719575741326</v>
      </c>
      <c r="Y25" s="9">
        <f t="shared" si="4"/>
        <v>-0.042778223112993174</v>
      </c>
      <c r="Z25" s="9">
        <f t="shared" si="5"/>
        <v>3.688199613281121</v>
      </c>
      <c r="AA25" t="e">
        <f>#REF!-#REF!</f>
        <v>#REF!</v>
      </c>
    </row>
    <row r="26" spans="1:27" ht="25.5">
      <c r="A26" s="40" t="s">
        <v>37</v>
      </c>
      <c r="B26" s="41">
        <v>2067959</v>
      </c>
      <c r="C26" s="42">
        <v>2395997</v>
      </c>
      <c r="D26" s="42">
        <v>328038</v>
      </c>
      <c r="E26" s="43">
        <v>0.1586288703015872</v>
      </c>
      <c r="F26" s="41">
        <v>914711</v>
      </c>
      <c r="G26" s="42">
        <v>1063957</v>
      </c>
      <c r="H26" s="44">
        <v>21.78452293325518</v>
      </c>
      <c r="I26" s="45">
        <v>25.6</v>
      </c>
      <c r="J26" s="44">
        <v>78.81046581925877</v>
      </c>
      <c r="K26" s="45">
        <v>79.72662429026737</v>
      </c>
      <c r="L26" s="44">
        <v>13.274137951768372</v>
      </c>
      <c r="M26" s="45">
        <v>12.371458620978103</v>
      </c>
      <c r="N26" s="44">
        <v>1.4613358754841692</v>
      </c>
      <c r="O26" s="45">
        <v>1.4041920867102713</v>
      </c>
      <c r="P26" s="44">
        <v>6.454060353488697</v>
      </c>
      <c r="Q26" s="45">
        <v>6.497725002044255</v>
      </c>
      <c r="S26" s="1">
        <f t="shared" si="0"/>
        <v>16.31619167146782</v>
      </c>
      <c r="T26" s="11">
        <v>0.04081321434406778</v>
      </c>
      <c r="U26" t="s">
        <v>19</v>
      </c>
      <c r="V26" s="9">
        <f t="shared" si="1"/>
        <v>0.9161584710086004</v>
      </c>
      <c r="W26" s="9">
        <f t="shared" si="2"/>
        <v>-0.902679330790269</v>
      </c>
      <c r="X26" s="9">
        <f t="shared" si="3"/>
        <v>-0.05714378877389792</v>
      </c>
      <c r="Y26" s="9">
        <f t="shared" si="4"/>
        <v>0.043664648555558294</v>
      </c>
      <c r="Z26" s="9">
        <f t="shared" si="5"/>
        <v>3.8154770667448226</v>
      </c>
      <c r="AA26" t="e">
        <f>#REF!-#REF!</f>
        <v>#REF!</v>
      </c>
    </row>
    <row r="27" spans="1:27" ht="12.75">
      <c r="A27" s="25" t="s">
        <v>26</v>
      </c>
      <c r="B27" s="26">
        <v>2394811</v>
      </c>
      <c r="C27" s="27">
        <v>2358695</v>
      </c>
      <c r="D27" s="27">
        <v>-36116</v>
      </c>
      <c r="E27" s="28">
        <v>-0.0150809395814534</v>
      </c>
      <c r="F27" s="26">
        <v>1023825</v>
      </c>
      <c r="G27" s="27">
        <v>1057354</v>
      </c>
      <c r="H27" s="29">
        <v>22.460837996130053</v>
      </c>
      <c r="I27" s="30">
        <v>25.3</v>
      </c>
      <c r="J27" s="29">
        <v>71.9937489317022</v>
      </c>
      <c r="K27" s="30">
        <v>77.40037868112287</v>
      </c>
      <c r="L27" s="29">
        <v>12.713989207139893</v>
      </c>
      <c r="M27" s="30">
        <v>9.74763418873906</v>
      </c>
      <c r="N27" s="29">
        <v>7.442580519131687</v>
      </c>
      <c r="O27" s="30">
        <v>6.180049444178581</v>
      </c>
      <c r="P27" s="29">
        <v>7.8496813420262255</v>
      </c>
      <c r="Q27" s="30">
        <v>6.67193768595948</v>
      </c>
      <c r="S27" s="1">
        <f t="shared" si="0"/>
        <v>3.274876077454643</v>
      </c>
      <c r="T27" s="28">
        <v>0.08441154109723402</v>
      </c>
      <c r="U27" t="s">
        <v>20</v>
      </c>
      <c r="V27" s="9">
        <f t="shared" si="1"/>
        <v>5.406629749420674</v>
      </c>
      <c r="W27" s="9">
        <f t="shared" si="2"/>
        <v>-2.966355018400833</v>
      </c>
      <c r="X27" s="9">
        <f t="shared" si="3"/>
        <v>-1.262531074953106</v>
      </c>
      <c r="Y27" s="9">
        <f t="shared" si="4"/>
        <v>-1.1777436560667454</v>
      </c>
      <c r="Z27" s="9">
        <f t="shared" si="5"/>
        <v>2.839162003869948</v>
      </c>
      <c r="AA27" t="e">
        <f>#REF!-#REF!</f>
        <v>#REF!</v>
      </c>
    </row>
    <row r="28" spans="1:27" ht="25.5">
      <c r="A28" s="40" t="s">
        <v>27</v>
      </c>
      <c r="B28" s="41">
        <v>1793476</v>
      </c>
      <c r="C28" s="42">
        <v>2265223</v>
      </c>
      <c r="D28" s="42">
        <v>471747</v>
      </c>
      <c r="E28" s="43">
        <v>0.26303502249263444</v>
      </c>
      <c r="F28" s="41">
        <v>861141</v>
      </c>
      <c r="G28" s="42">
        <v>1105133</v>
      </c>
      <c r="H28" s="44">
        <v>21.469566120392777</v>
      </c>
      <c r="I28" s="45">
        <v>24.358552927361817</v>
      </c>
      <c r="J28" s="44">
        <v>73.75702701415912</v>
      </c>
      <c r="K28" s="45">
        <v>73.1206108224078</v>
      </c>
      <c r="L28" s="44">
        <v>12.736474050126517</v>
      </c>
      <c r="M28" s="45">
        <v>12.061534675011966</v>
      </c>
      <c r="N28" s="44">
        <v>4.763795940502194</v>
      </c>
      <c r="O28" s="45">
        <v>5.712072664557117</v>
      </c>
      <c r="P28" s="44">
        <v>8.742702995212166</v>
      </c>
      <c r="Q28" s="45">
        <v>9.105781838023116</v>
      </c>
      <c r="S28" s="1">
        <f t="shared" si="0"/>
        <v>28.333571389586606</v>
      </c>
      <c r="T28" s="11">
        <v>0.08750911141844345</v>
      </c>
      <c r="U28" t="s">
        <v>21</v>
      </c>
      <c r="V28" s="9">
        <f t="shared" si="1"/>
        <v>-0.6364161917513229</v>
      </c>
      <c r="W28" s="9">
        <f t="shared" si="2"/>
        <v>-0.6749393751145512</v>
      </c>
      <c r="X28" s="9">
        <f t="shared" si="3"/>
        <v>0.9482767240549226</v>
      </c>
      <c r="Y28" s="9">
        <f t="shared" si="4"/>
        <v>0.3630788428109497</v>
      </c>
      <c r="Z28" s="9">
        <f t="shared" si="5"/>
        <v>2.88898680696904</v>
      </c>
      <c r="AA28" t="e">
        <f>#REF!-#REF!</f>
        <v>#REF!</v>
      </c>
    </row>
    <row r="29" spans="1:27" ht="25.5">
      <c r="A29" s="25" t="s">
        <v>43</v>
      </c>
      <c r="B29" s="26">
        <v>1817571</v>
      </c>
      <c r="C29" s="27">
        <v>1979202</v>
      </c>
      <c r="D29" s="27">
        <v>161631</v>
      </c>
      <c r="E29" s="28">
        <v>0.0889269250004539</v>
      </c>
      <c r="F29" s="26">
        <v>844125</v>
      </c>
      <c r="G29" s="27">
        <v>951709</v>
      </c>
      <c r="H29" s="29">
        <v>22.428497721839097</v>
      </c>
      <c r="I29" s="30">
        <v>24.330004896606276</v>
      </c>
      <c r="J29" s="29">
        <v>78.96887309343995</v>
      </c>
      <c r="K29" s="30">
        <v>81.36993555803296</v>
      </c>
      <c r="L29" s="29">
        <v>11.678483636902117</v>
      </c>
      <c r="M29" s="30">
        <v>10.02113040855976</v>
      </c>
      <c r="N29" s="29">
        <v>3.542958685028876</v>
      </c>
      <c r="O29" s="30">
        <v>2.934510443843654</v>
      </c>
      <c r="P29" s="29">
        <v>5.8096845846290535</v>
      </c>
      <c r="Q29" s="30">
        <v>5.674423589563617</v>
      </c>
      <c r="S29" s="1">
        <f t="shared" si="0"/>
        <v>12.745031837701763</v>
      </c>
      <c r="T29" s="28">
        <v>0.12985183122505448</v>
      </c>
      <c r="U29" t="s">
        <v>22</v>
      </c>
      <c r="V29" s="9">
        <f t="shared" si="1"/>
        <v>2.4010624645930108</v>
      </c>
      <c r="W29" s="9">
        <f t="shared" si="2"/>
        <v>-1.657353228342357</v>
      </c>
      <c r="X29" s="9">
        <f t="shared" si="3"/>
        <v>-0.6084482411852221</v>
      </c>
      <c r="Y29" s="9">
        <f t="shared" si="4"/>
        <v>-0.13526099506543687</v>
      </c>
      <c r="Z29" s="9">
        <f t="shared" si="5"/>
        <v>1.901507174767179</v>
      </c>
      <c r="AA29" t="e">
        <f>#REF!-#REF!</f>
        <v>#REF!</v>
      </c>
    </row>
    <row r="30" spans="1:27" ht="12.75">
      <c r="A30" s="40" t="s">
        <v>31</v>
      </c>
      <c r="B30" s="41">
        <v>1481102</v>
      </c>
      <c r="C30" s="42">
        <v>1796857</v>
      </c>
      <c r="D30" s="42">
        <v>315755</v>
      </c>
      <c r="E30" s="43">
        <v>0.21318923342214108</v>
      </c>
      <c r="F30" s="41">
        <v>685945</v>
      </c>
      <c r="G30" s="42">
        <v>799989</v>
      </c>
      <c r="H30" s="44">
        <v>21.80065061005978</v>
      </c>
      <c r="I30" s="45">
        <v>25.6</v>
      </c>
      <c r="J30" s="44">
        <v>75.2197333605464</v>
      </c>
      <c r="K30" s="45">
        <v>75.31966064533387</v>
      </c>
      <c r="L30" s="44">
        <v>13.679522410688904</v>
      </c>
      <c r="M30" s="45">
        <v>13.532686074433524</v>
      </c>
      <c r="N30" s="44">
        <v>2.3999008666875623</v>
      </c>
      <c r="O30" s="45">
        <v>2.720412405670578</v>
      </c>
      <c r="P30" s="44">
        <v>8.700843362077135</v>
      </c>
      <c r="Q30" s="45">
        <v>8.427240874562026</v>
      </c>
      <c r="S30" s="1">
        <f t="shared" si="0"/>
        <v>16.62582277004716</v>
      </c>
      <c r="T30" s="11">
        <v>0.342660990878898</v>
      </c>
      <c r="U30" t="s">
        <v>23</v>
      </c>
      <c r="V30" s="9">
        <f t="shared" si="1"/>
        <v>0.09992728478746926</v>
      </c>
      <c r="W30" s="9">
        <f t="shared" si="2"/>
        <v>-0.1468363362553795</v>
      </c>
      <c r="X30" s="9">
        <f t="shared" si="3"/>
        <v>0.32051153898301576</v>
      </c>
      <c r="Y30" s="9">
        <f t="shared" si="4"/>
        <v>-0.2736024875151095</v>
      </c>
      <c r="Z30" s="9">
        <f t="shared" si="5"/>
        <v>3.7993493899402218</v>
      </c>
      <c r="AA30" t="e">
        <f>#REF!-#REF!</f>
        <v>#REF!</v>
      </c>
    </row>
    <row r="31" spans="1:27" ht="12.75">
      <c r="A31" s="25" t="s">
        <v>12</v>
      </c>
      <c r="B31" s="26">
        <v>1582875</v>
      </c>
      <c r="C31" s="27">
        <v>1776062</v>
      </c>
      <c r="D31" s="27">
        <v>193187</v>
      </c>
      <c r="E31" s="28">
        <v>0.12204817183921661</v>
      </c>
      <c r="F31" s="26">
        <v>778624</v>
      </c>
      <c r="G31" s="27">
        <v>881258</v>
      </c>
      <c r="H31" s="29">
        <v>21.486325774339935</v>
      </c>
      <c r="I31" s="30">
        <v>22.91569848108017</v>
      </c>
      <c r="J31" s="29">
        <v>79.81426208285386</v>
      </c>
      <c r="K31" s="30">
        <v>82.80594332193296</v>
      </c>
      <c r="L31" s="29">
        <v>12.565885459477231</v>
      </c>
      <c r="M31" s="30">
        <v>10.439508066877123</v>
      </c>
      <c r="N31" s="29">
        <v>2.123618074963012</v>
      </c>
      <c r="O31" s="30">
        <v>1.2828252339269544</v>
      </c>
      <c r="P31" s="29">
        <v>5.496234382705902</v>
      </c>
      <c r="Q31" s="30">
        <v>5.4717233772629585</v>
      </c>
      <c r="S31" s="1">
        <f t="shared" si="0"/>
        <v>13.181458573072497</v>
      </c>
      <c r="T31" s="28">
        <v>0.05014918706919826</v>
      </c>
      <c r="U31" t="s">
        <v>24</v>
      </c>
      <c r="V31" s="9">
        <f t="shared" si="1"/>
        <v>2.9916812390790994</v>
      </c>
      <c r="W31" s="9">
        <f t="shared" si="2"/>
        <v>-2.1263773926001086</v>
      </c>
      <c r="X31" s="9">
        <f t="shared" si="3"/>
        <v>-0.8407928410360574</v>
      </c>
      <c r="Y31" s="9">
        <f t="shared" si="4"/>
        <v>-0.02451100544294338</v>
      </c>
      <c r="Z31" s="9">
        <f t="shared" si="5"/>
        <v>1.429372706740235</v>
      </c>
      <c r="AA31" t="e">
        <f>#REF!-#REF!</f>
        <v>#REF!</v>
      </c>
    </row>
    <row r="32" spans="1:27" ht="12.75">
      <c r="A32" s="40" t="s">
        <v>17</v>
      </c>
      <c r="B32" s="41">
        <v>1607183</v>
      </c>
      <c r="C32" s="42">
        <v>1689572</v>
      </c>
      <c r="D32" s="42">
        <v>82389</v>
      </c>
      <c r="E32" s="43">
        <v>0.05126298623118836</v>
      </c>
      <c r="F32" s="41">
        <v>772752</v>
      </c>
      <c r="G32" s="42">
        <v>816880</v>
      </c>
      <c r="H32" s="44">
        <v>19.955336163543244</v>
      </c>
      <c r="I32" s="45">
        <v>22.1</v>
      </c>
      <c r="J32" s="44">
        <v>77.16900118019753</v>
      </c>
      <c r="K32" s="45">
        <v>80.09879052002742</v>
      </c>
      <c r="L32" s="44">
        <v>10.93520301468</v>
      </c>
      <c r="M32" s="45">
        <v>9.880765840759965</v>
      </c>
      <c r="N32" s="44">
        <v>4.88345549413007</v>
      </c>
      <c r="O32" s="45">
        <v>4.020296738811086</v>
      </c>
      <c r="P32" s="44">
        <v>7.012340310992402</v>
      </c>
      <c r="Q32" s="45">
        <v>6.0001469004015275</v>
      </c>
      <c r="S32" s="1">
        <f t="shared" si="0"/>
        <v>5.710499616953434</v>
      </c>
      <c r="T32" s="11">
        <v>0.4527161288016869</v>
      </c>
      <c r="U32" t="s">
        <v>25</v>
      </c>
      <c r="V32" s="9">
        <f t="shared" si="1"/>
        <v>2.9297893398298953</v>
      </c>
      <c r="W32" s="9">
        <f t="shared" si="2"/>
        <v>-1.0544371739200358</v>
      </c>
      <c r="X32" s="9">
        <f t="shared" si="3"/>
        <v>-0.8631587553189837</v>
      </c>
      <c r="Y32" s="9">
        <f t="shared" si="4"/>
        <v>-1.012193410590874</v>
      </c>
      <c r="Z32" s="9">
        <f t="shared" si="5"/>
        <v>2.1446638364567576</v>
      </c>
      <c r="AA32" t="e">
        <f>#REF!-#REF!</f>
        <v>#REF!</v>
      </c>
    </row>
    <row r="33" spans="1:27" ht="12.75">
      <c r="A33" s="25" t="s">
        <v>23</v>
      </c>
      <c r="B33" s="26">
        <v>1224852</v>
      </c>
      <c r="C33" s="27">
        <v>1644561</v>
      </c>
      <c r="D33" s="27">
        <v>419709</v>
      </c>
      <c r="E33" s="28">
        <v>0.342660990878898</v>
      </c>
      <c r="F33" s="26">
        <v>614382</v>
      </c>
      <c r="G33" s="27">
        <v>786243</v>
      </c>
      <c r="H33" s="29">
        <v>22.809307424015945</v>
      </c>
      <c r="I33" s="30">
        <v>27</v>
      </c>
      <c r="J33" s="29">
        <v>77.99398419875583</v>
      </c>
      <c r="K33" s="30">
        <v>80.57267282506808</v>
      </c>
      <c r="L33" s="29">
        <v>13.436754331995404</v>
      </c>
      <c r="M33" s="30">
        <v>12.097023439318379</v>
      </c>
      <c r="N33" s="29">
        <v>1.4320080991956146</v>
      </c>
      <c r="O33" s="30">
        <v>1.6945142913831983</v>
      </c>
      <c r="P33" s="29">
        <v>7.137253370053159</v>
      </c>
      <c r="Q33" s="30">
        <v>5.635789444230346</v>
      </c>
      <c r="S33" s="1">
        <f t="shared" si="0"/>
        <v>27.97298748986787</v>
      </c>
      <c r="T33" s="28">
        <v>-0.0150809395814534</v>
      </c>
      <c r="U33" t="s">
        <v>26</v>
      </c>
      <c r="V33" s="9">
        <f t="shared" si="1"/>
        <v>2.578688626312257</v>
      </c>
      <c r="W33" s="9">
        <f t="shared" si="2"/>
        <v>-1.339730892677025</v>
      </c>
      <c r="X33" s="9">
        <f t="shared" si="3"/>
        <v>0.26250619218758375</v>
      </c>
      <c r="Y33" s="9">
        <f t="shared" si="4"/>
        <v>-1.5014639258228133</v>
      </c>
      <c r="Z33" s="9">
        <f t="shared" si="5"/>
        <v>4.190692575984055</v>
      </c>
      <c r="AA33" t="e">
        <f>#REF!-#REF!</f>
        <v>#REF!</v>
      </c>
    </row>
    <row r="34" spans="1:27" ht="12.75">
      <c r="A34" s="40" t="s">
        <v>10</v>
      </c>
      <c r="B34" s="41">
        <v>1380491</v>
      </c>
      <c r="C34" s="42">
        <v>1607486</v>
      </c>
      <c r="D34" s="42">
        <v>226995</v>
      </c>
      <c r="E34" s="43">
        <v>0.1644306264944864</v>
      </c>
      <c r="F34" s="41">
        <v>683007</v>
      </c>
      <c r="G34" s="42">
        <v>795755</v>
      </c>
      <c r="H34" s="44">
        <v>21.802379841693877</v>
      </c>
      <c r="I34" s="45">
        <v>23.8</v>
      </c>
      <c r="J34" s="44">
        <v>79.74515634539617</v>
      </c>
      <c r="K34" s="45">
        <v>82.79244239747159</v>
      </c>
      <c r="L34" s="44">
        <v>12.89064387334244</v>
      </c>
      <c r="M34" s="45">
        <v>10.466915068079999</v>
      </c>
      <c r="N34" s="44">
        <v>1.9433182968842193</v>
      </c>
      <c r="O34" s="45">
        <v>1.323271609980459</v>
      </c>
      <c r="P34" s="44">
        <v>5.4208814843771735</v>
      </c>
      <c r="Q34" s="45">
        <v>5.417370924467958</v>
      </c>
      <c r="S34" s="1">
        <f t="shared" si="0"/>
        <v>16.507590698191965</v>
      </c>
      <c r="T34" s="11">
        <v>0.26303502249263444</v>
      </c>
      <c r="U34" t="s">
        <v>27</v>
      </c>
      <c r="V34" s="9">
        <f t="shared" si="1"/>
        <v>3.047286052075421</v>
      </c>
      <c r="W34" s="9">
        <f t="shared" si="2"/>
        <v>-2.423728805262442</v>
      </c>
      <c r="X34" s="9">
        <f t="shared" si="3"/>
        <v>-0.6200466869037604</v>
      </c>
      <c r="Y34" s="9">
        <f t="shared" si="4"/>
        <v>-0.0035105599092153383</v>
      </c>
      <c r="Z34" s="9">
        <f t="shared" si="5"/>
        <v>1.9976201583061233</v>
      </c>
      <c r="AA34" t="e">
        <f>#REF!-#REF!</f>
        <v>#REF!</v>
      </c>
    </row>
    <row r="35" spans="1:27" ht="12.75">
      <c r="A35" s="25" t="s">
        <v>32</v>
      </c>
      <c r="B35" s="26">
        <v>1324749</v>
      </c>
      <c r="C35" s="27">
        <v>1592383</v>
      </c>
      <c r="D35" s="27">
        <v>267634</v>
      </c>
      <c r="E35" s="28">
        <v>0.20202619515093048</v>
      </c>
      <c r="F35" s="26">
        <v>578529</v>
      </c>
      <c r="G35" s="27">
        <v>698685</v>
      </c>
      <c r="H35" s="29">
        <v>22.027940189867255</v>
      </c>
      <c r="I35" s="30">
        <v>24.5</v>
      </c>
      <c r="J35" s="29">
        <v>74.4972162156089</v>
      </c>
      <c r="K35" s="30">
        <v>76.2389345699421</v>
      </c>
      <c r="L35" s="29">
        <v>14.852496590490711</v>
      </c>
      <c r="M35" s="30">
        <v>14.701761165618269</v>
      </c>
      <c r="N35" s="29">
        <v>3.610363525423963</v>
      </c>
      <c r="O35" s="30">
        <v>2.893006147262357</v>
      </c>
      <c r="P35" s="29">
        <v>7.039923668476429</v>
      </c>
      <c r="Q35" s="30">
        <v>6.166298117177269</v>
      </c>
      <c r="S35" s="1">
        <f t="shared" si="0"/>
        <v>20.76922678033426</v>
      </c>
      <c r="T35" s="28">
        <v>0.0478362057566007</v>
      </c>
      <c r="U35" t="s">
        <v>28</v>
      </c>
      <c r="V35" s="9">
        <f t="shared" si="1"/>
        <v>1.7417183543332015</v>
      </c>
      <c r="W35" s="9">
        <f t="shared" si="2"/>
        <v>-0.15073542487244218</v>
      </c>
      <c r="X35" s="9">
        <f t="shared" si="3"/>
        <v>-0.7173573781616058</v>
      </c>
      <c r="Y35" s="9">
        <f t="shared" si="4"/>
        <v>-0.8736255512991598</v>
      </c>
      <c r="Z35" s="9">
        <f t="shared" si="5"/>
        <v>2.4720598101327447</v>
      </c>
      <c r="AA35" t="e">
        <f>#REF!-#REF!</f>
        <v>#REF!</v>
      </c>
    </row>
    <row r="36" spans="1:27" ht="25.5">
      <c r="A36" s="40" t="s">
        <v>21</v>
      </c>
      <c r="B36" s="41">
        <v>1443244</v>
      </c>
      <c r="C36" s="42">
        <v>1569541</v>
      </c>
      <c r="D36" s="42">
        <v>126297</v>
      </c>
      <c r="E36" s="43">
        <v>0.08750911141844345</v>
      </c>
      <c r="F36" s="41">
        <v>720890</v>
      </c>
      <c r="G36" s="42">
        <v>760401</v>
      </c>
      <c r="H36" s="44">
        <v>21.847006505781696</v>
      </c>
      <c r="I36" s="45">
        <v>24.12503327437407</v>
      </c>
      <c r="J36" s="44">
        <v>72.71234168874585</v>
      </c>
      <c r="K36" s="45">
        <v>78.86536182882453</v>
      </c>
      <c r="L36" s="44">
        <v>14.297604350178252</v>
      </c>
      <c r="M36" s="45">
        <v>12.09703827322689</v>
      </c>
      <c r="N36" s="44">
        <v>2.171343755635395</v>
      </c>
      <c r="O36" s="45">
        <v>1.8726961169172582</v>
      </c>
      <c r="P36" s="44">
        <v>10.818710205440498</v>
      </c>
      <c r="Q36" s="45">
        <v>7.164903781031324</v>
      </c>
      <c r="S36" s="1">
        <f t="shared" si="0"/>
        <v>5.480863932083952</v>
      </c>
      <c r="T36" s="11">
        <v>0.3885195986184245</v>
      </c>
      <c r="U36" t="s">
        <v>29</v>
      </c>
      <c r="V36" s="9">
        <f t="shared" si="1"/>
        <v>6.153020140078681</v>
      </c>
      <c r="W36" s="9">
        <f t="shared" si="2"/>
        <v>-2.200566076951363</v>
      </c>
      <c r="X36" s="9">
        <f t="shared" si="3"/>
        <v>-0.2986476387181367</v>
      </c>
      <c r="Y36" s="9">
        <f t="shared" si="4"/>
        <v>-3.653806424409174</v>
      </c>
      <c r="Z36" s="9">
        <f t="shared" si="5"/>
        <v>2.2780267685923725</v>
      </c>
      <c r="AA36" t="e">
        <f>#REF!-#REF!</f>
        <v>#REF!</v>
      </c>
    </row>
    <row r="37" spans="1:27" ht="12.75">
      <c r="A37" s="25" t="s">
        <v>13</v>
      </c>
      <c r="B37" s="26">
        <v>852737</v>
      </c>
      <c r="C37" s="27">
        <v>1563282</v>
      </c>
      <c r="D37" s="27">
        <v>710545</v>
      </c>
      <c r="E37" s="28">
        <v>0.8332522219629265</v>
      </c>
      <c r="F37" s="26">
        <v>416025</v>
      </c>
      <c r="G37" s="27">
        <v>702535</v>
      </c>
      <c r="H37" s="29">
        <v>20.31314810881025</v>
      </c>
      <c r="I37" s="30">
        <v>24.081292716807155</v>
      </c>
      <c r="J37" s="29">
        <v>74.26693107385374</v>
      </c>
      <c r="K37" s="30">
        <v>74.49450917036162</v>
      </c>
      <c r="L37" s="29">
        <v>15.803617571059432</v>
      </c>
      <c r="M37" s="30">
        <v>15.036546221896417</v>
      </c>
      <c r="N37" s="29">
        <v>2.045550147226729</v>
      </c>
      <c r="O37" s="30">
        <v>4.060438269979431</v>
      </c>
      <c r="P37" s="29">
        <v>7.883901207860105</v>
      </c>
      <c r="Q37" s="30">
        <v>6.408506337762532</v>
      </c>
      <c r="S37" s="1">
        <f t="shared" si="0"/>
        <v>68.86845742443363</v>
      </c>
      <c r="T37" s="28">
        <v>0.03363012602708782</v>
      </c>
      <c r="U37" t="s">
        <v>30</v>
      </c>
      <c r="V37" s="9">
        <f t="shared" si="1"/>
        <v>0.22757809650788374</v>
      </c>
      <c r="W37" s="9">
        <f t="shared" si="2"/>
        <v>-0.7670713491630146</v>
      </c>
      <c r="X37" s="9">
        <f t="shared" si="3"/>
        <v>2.0148881227527022</v>
      </c>
      <c r="Y37" s="9">
        <f t="shared" si="4"/>
        <v>-1.4753948700975732</v>
      </c>
      <c r="Z37" s="9">
        <f t="shared" si="5"/>
        <v>3.7681446079969056</v>
      </c>
      <c r="AA37" t="e">
        <f>#REF!-#REF!</f>
        <v>#REF!</v>
      </c>
    </row>
    <row r="38" spans="1:27" ht="12.75">
      <c r="A38" s="40" t="s">
        <v>44</v>
      </c>
      <c r="B38" s="41">
        <v>1345450</v>
      </c>
      <c r="C38" s="42">
        <v>1540157</v>
      </c>
      <c r="D38" s="42">
        <v>194707</v>
      </c>
      <c r="E38" s="43">
        <v>0.14471515106469954</v>
      </c>
      <c r="F38" s="41">
        <v>663006</v>
      </c>
      <c r="G38" s="42">
        <v>777922</v>
      </c>
      <c r="H38" s="44">
        <v>21.230982228574426</v>
      </c>
      <c r="I38" s="45">
        <v>23.2</v>
      </c>
      <c r="J38" s="44">
        <v>79.47077402014462</v>
      </c>
      <c r="K38" s="45">
        <v>82.02441890060958</v>
      </c>
      <c r="L38" s="44">
        <v>11.415281309671405</v>
      </c>
      <c r="M38" s="45">
        <v>9.621273083933865</v>
      </c>
      <c r="N38" s="44">
        <v>2.798013894293566</v>
      </c>
      <c r="O38" s="45">
        <v>2.3084576602795654</v>
      </c>
      <c r="P38" s="44">
        <v>6.315930775890414</v>
      </c>
      <c r="Q38" s="45">
        <v>6.045850355176997</v>
      </c>
      <c r="S38" s="1">
        <f t="shared" si="0"/>
        <v>17.33257315921726</v>
      </c>
      <c r="T38" s="11">
        <v>0.21318923342214108</v>
      </c>
      <c r="U38" t="s">
        <v>31</v>
      </c>
      <c r="V38" s="9">
        <f t="shared" si="1"/>
        <v>2.553644880464958</v>
      </c>
      <c r="W38" s="9">
        <f t="shared" si="2"/>
        <v>-1.7940082257375405</v>
      </c>
      <c r="X38" s="9">
        <f t="shared" si="3"/>
        <v>-0.4895562340140005</v>
      </c>
      <c r="Y38" s="9">
        <f t="shared" si="4"/>
        <v>-0.2700804207134171</v>
      </c>
      <c r="Z38" s="9">
        <f t="shared" si="5"/>
        <v>1.9690177714255732</v>
      </c>
      <c r="AA38" t="e">
        <f>#REF!-#REF!</f>
        <v>#REF!</v>
      </c>
    </row>
    <row r="39" spans="1:27" ht="25.5">
      <c r="A39" s="25" t="s">
        <v>4</v>
      </c>
      <c r="B39" s="26">
        <v>1162093</v>
      </c>
      <c r="C39" s="27">
        <v>1499293</v>
      </c>
      <c r="D39" s="27">
        <v>337200</v>
      </c>
      <c r="E39" s="28">
        <v>0.2901661054666021</v>
      </c>
      <c r="F39" s="26">
        <v>604856</v>
      </c>
      <c r="G39" s="27">
        <v>751629</v>
      </c>
      <c r="H39" s="29">
        <v>21.61081342486343</v>
      </c>
      <c r="I39" s="30">
        <v>26.12862791471121</v>
      </c>
      <c r="J39" s="29">
        <v>78.75858055471055</v>
      </c>
      <c r="K39" s="30">
        <v>80.89243496459024</v>
      </c>
      <c r="L39" s="29">
        <v>14.49386300210298</v>
      </c>
      <c r="M39" s="30">
        <v>12.875368033963564</v>
      </c>
      <c r="N39" s="29">
        <v>1.8493657994630126</v>
      </c>
      <c r="O39" s="30">
        <v>1.388051818117715</v>
      </c>
      <c r="P39" s="29">
        <v>4.898190643723464</v>
      </c>
      <c r="Q39" s="30">
        <v>4.844145183328477</v>
      </c>
      <c r="S39" s="1">
        <f t="shared" si="0"/>
        <v>24.265775655693258</v>
      </c>
      <c r="T39" s="28">
        <v>0.20202619515093048</v>
      </c>
      <c r="U39" t="s">
        <v>32</v>
      </c>
      <c r="V39" s="9">
        <f t="shared" si="1"/>
        <v>2.1338544098796888</v>
      </c>
      <c r="W39" s="9">
        <f t="shared" si="2"/>
        <v>-1.6184949681394158</v>
      </c>
      <c r="X39" s="9">
        <f t="shared" si="3"/>
        <v>-0.46131398134529755</v>
      </c>
      <c r="Y39" s="9">
        <f t="shared" si="4"/>
        <v>-0.054045460394987366</v>
      </c>
      <c r="Z39" s="9">
        <f t="shared" si="5"/>
        <v>4.51781448984778</v>
      </c>
      <c r="AA39" t="e">
        <f>#REF!-#REF!</f>
        <v>#REF!</v>
      </c>
    </row>
    <row r="40" spans="1:27" ht="12.75">
      <c r="A40" s="40" t="s">
        <v>19</v>
      </c>
      <c r="B40" s="41">
        <v>1285270</v>
      </c>
      <c r="C40" s="42">
        <v>1337726</v>
      </c>
      <c r="D40" s="42">
        <v>52456</v>
      </c>
      <c r="E40" s="43">
        <v>0.04081321434406778</v>
      </c>
      <c r="F40" s="41">
        <v>531697</v>
      </c>
      <c r="G40" s="42">
        <v>570423</v>
      </c>
      <c r="H40" s="44">
        <v>24.270539805022565</v>
      </c>
      <c r="I40" s="45">
        <v>26.7</v>
      </c>
      <c r="J40" s="44">
        <v>70.94698672364147</v>
      </c>
      <c r="K40" s="45">
        <v>73.0072244632492</v>
      </c>
      <c r="L40" s="44">
        <v>15.392977579335598</v>
      </c>
      <c r="M40" s="45">
        <v>14.646499176926596</v>
      </c>
      <c r="N40" s="44">
        <v>7.07075646467819</v>
      </c>
      <c r="O40" s="45">
        <v>5.600405313249992</v>
      </c>
      <c r="P40" s="44">
        <v>6.589279232344738</v>
      </c>
      <c r="Q40" s="45">
        <v>6.745871046574209</v>
      </c>
      <c r="S40" s="1">
        <f t="shared" si="0"/>
        <v>7.2834716013067595</v>
      </c>
      <c r="T40" s="11">
        <v>0.12642713257240945</v>
      </c>
      <c r="U40" t="s">
        <v>33</v>
      </c>
      <c r="V40" s="9">
        <f t="shared" si="1"/>
        <v>2.0602377396077287</v>
      </c>
      <c r="W40" s="9">
        <f t="shared" si="2"/>
        <v>-0.7464784024090019</v>
      </c>
      <c r="X40" s="9">
        <f t="shared" si="3"/>
        <v>-1.4703511514281988</v>
      </c>
      <c r="Y40" s="9">
        <f t="shared" si="4"/>
        <v>0.1565918142294711</v>
      </c>
      <c r="Z40" s="9">
        <f t="shared" si="5"/>
        <v>2.429460194977434</v>
      </c>
      <c r="AA40" t="e">
        <f>#REF!-#REF!</f>
        <v>#REF!</v>
      </c>
    </row>
    <row r="41" spans="1:27" ht="25.5">
      <c r="A41" s="25" t="s">
        <v>85</v>
      </c>
      <c r="B41" s="26">
        <v>1072227</v>
      </c>
      <c r="C41" s="27">
        <v>1333914</v>
      </c>
      <c r="D41" s="27">
        <v>261687</v>
      </c>
      <c r="E41" s="28">
        <v>0.2440593269895274</v>
      </c>
      <c r="F41" s="26">
        <v>479338</v>
      </c>
      <c r="G41" s="27">
        <v>642688</v>
      </c>
      <c r="H41" s="29">
        <v>19.81193002247617</v>
      </c>
      <c r="I41" s="30">
        <v>22.4</v>
      </c>
      <c r="J41" s="29">
        <v>76.29230313474</v>
      </c>
      <c r="K41" s="30">
        <v>77.15874576777534</v>
      </c>
      <c r="L41" s="29">
        <v>13.99263150428299</v>
      </c>
      <c r="M41" s="30">
        <v>13.142302330213106</v>
      </c>
      <c r="N41" s="29">
        <v>2.97618799260647</v>
      </c>
      <c r="O41" s="30">
        <v>2.975938558056164</v>
      </c>
      <c r="P41" s="29">
        <v>6.738877368370544</v>
      </c>
      <c r="Q41" s="30">
        <v>6.723013343955388</v>
      </c>
      <c r="S41" s="1">
        <f t="shared" si="0"/>
        <v>34.0782495858872</v>
      </c>
      <c r="T41" s="28">
        <v>0.1257015683371577</v>
      </c>
      <c r="U41" t="s">
        <v>34</v>
      </c>
      <c r="V41" s="9">
        <f t="shared" si="1"/>
        <v>0.8664426330353479</v>
      </c>
      <c r="W41" s="9">
        <f t="shared" si="2"/>
        <v>-0.8503291740698842</v>
      </c>
      <c r="X41" s="9">
        <f t="shared" si="3"/>
        <v>-0.00024943455030568273</v>
      </c>
      <c r="Y41" s="9">
        <f t="shared" si="4"/>
        <v>-0.015864024415156663</v>
      </c>
      <c r="Z41" s="9">
        <f t="shared" si="5"/>
        <v>2.58806997752383</v>
      </c>
      <c r="AA41" t="e">
        <f>#REF!-#REF!</f>
        <v>#REF!</v>
      </c>
    </row>
    <row r="42" spans="1:27" ht="25.5">
      <c r="A42" s="40" t="s">
        <v>7</v>
      </c>
      <c r="B42" s="41">
        <v>1050304</v>
      </c>
      <c r="C42" s="42">
        <v>1251509</v>
      </c>
      <c r="D42" s="42">
        <v>201205</v>
      </c>
      <c r="E42" s="43">
        <v>0.1915683459265127</v>
      </c>
      <c r="F42" s="41">
        <v>550325</v>
      </c>
      <c r="G42" s="42">
        <v>618921</v>
      </c>
      <c r="H42" s="44">
        <v>18.847284188577248</v>
      </c>
      <c r="I42" s="45">
        <v>22.4</v>
      </c>
      <c r="J42" s="44">
        <v>79.28405941943397</v>
      </c>
      <c r="K42" s="45">
        <v>81.19339948070918</v>
      </c>
      <c r="L42" s="44">
        <v>14.521419161404625</v>
      </c>
      <c r="M42" s="45">
        <v>13.087615382253954</v>
      </c>
      <c r="N42" s="44">
        <v>1.074092581656294</v>
      </c>
      <c r="O42" s="45">
        <v>0.8640844308078091</v>
      </c>
      <c r="P42" s="44">
        <v>5.120428837505111</v>
      </c>
      <c r="Q42" s="45">
        <v>4.854900706229066</v>
      </c>
      <c r="S42" s="1">
        <f t="shared" si="0"/>
        <v>12.464634534138918</v>
      </c>
      <c r="T42" s="11">
        <v>0.19675672181658052</v>
      </c>
      <c r="U42" t="s">
        <v>35</v>
      </c>
      <c r="V42" s="9">
        <f t="shared" si="1"/>
        <v>1.909340061275202</v>
      </c>
      <c r="W42" s="9">
        <f t="shared" si="2"/>
        <v>-1.4338037791506704</v>
      </c>
      <c r="X42" s="9">
        <f t="shared" si="3"/>
        <v>-0.210008150848485</v>
      </c>
      <c r="Y42" s="9">
        <f t="shared" si="4"/>
        <v>-0.2655281312760449</v>
      </c>
      <c r="Z42" s="9">
        <f t="shared" si="5"/>
        <v>3.5527158114227504</v>
      </c>
      <c r="AA42" t="e">
        <f>#REF!-#REF!</f>
        <v>#REF!</v>
      </c>
    </row>
    <row r="43" spans="1:27" ht="12.75">
      <c r="A43" s="25" t="s">
        <v>1</v>
      </c>
      <c r="B43" s="26">
        <v>846227</v>
      </c>
      <c r="C43" s="27">
        <v>1249763</v>
      </c>
      <c r="D43" s="27">
        <v>403536</v>
      </c>
      <c r="E43" s="28">
        <v>0.47686495467528217</v>
      </c>
      <c r="F43" s="26">
        <v>431345</v>
      </c>
      <c r="G43" s="27">
        <v>649645</v>
      </c>
      <c r="H43" s="29">
        <v>21.67278855824198</v>
      </c>
      <c r="I43" s="30">
        <v>25.5</v>
      </c>
      <c r="J43" s="29">
        <v>74.88669162735165</v>
      </c>
      <c r="K43" s="30">
        <v>76.46468455848964</v>
      </c>
      <c r="L43" s="29">
        <v>14.528045995664723</v>
      </c>
      <c r="M43" s="30">
        <v>13.717184000492576</v>
      </c>
      <c r="N43" s="29">
        <v>3.1798212567666253</v>
      </c>
      <c r="O43" s="30">
        <v>2.569249359265445</v>
      </c>
      <c r="P43" s="29">
        <v>7.405441120216996</v>
      </c>
      <c r="Q43" s="30">
        <v>7.248882081752342</v>
      </c>
      <c r="S43" s="1">
        <f t="shared" si="0"/>
        <v>50.60914117469775</v>
      </c>
      <c r="T43" s="28">
        <v>0.04456605249696593</v>
      </c>
      <c r="U43" t="s">
        <v>36</v>
      </c>
      <c r="V43" s="9">
        <f t="shared" si="1"/>
        <v>1.5779929311379846</v>
      </c>
      <c r="W43" s="9">
        <f t="shared" si="2"/>
        <v>-0.8108619951721465</v>
      </c>
      <c r="X43" s="9">
        <f t="shared" si="3"/>
        <v>-0.6105718975011802</v>
      </c>
      <c r="Y43" s="9">
        <f t="shared" si="4"/>
        <v>-0.15655903846465424</v>
      </c>
      <c r="Z43" s="9">
        <f t="shared" si="5"/>
        <v>3.8272114417580205</v>
      </c>
      <c r="AA43" t="e">
        <f>#REF!-#REF!</f>
        <v>#REF!</v>
      </c>
    </row>
    <row r="44" spans="1:27" ht="12.75">
      <c r="A44" s="40" t="s">
        <v>18</v>
      </c>
      <c r="B44" s="41">
        <v>985026</v>
      </c>
      <c r="C44" s="42">
        <v>1231311</v>
      </c>
      <c r="D44" s="42">
        <v>246285</v>
      </c>
      <c r="E44" s="43">
        <v>0.25002893324643205</v>
      </c>
      <c r="F44" s="41">
        <v>495717</v>
      </c>
      <c r="G44" s="42">
        <v>621221</v>
      </c>
      <c r="H44" s="44">
        <v>22.659535172627983</v>
      </c>
      <c r="I44" s="45">
        <v>25.8</v>
      </c>
      <c r="J44" s="44">
        <v>79.10985501808491</v>
      </c>
      <c r="K44" s="45">
        <v>80.69334423659213</v>
      </c>
      <c r="L44" s="44">
        <v>13.827042445588914</v>
      </c>
      <c r="M44" s="45">
        <v>12.797700013360785</v>
      </c>
      <c r="N44" s="44">
        <v>1.7342556337587778</v>
      </c>
      <c r="O44" s="45">
        <v>0.9556985356258079</v>
      </c>
      <c r="P44" s="44">
        <v>5.328846902567392</v>
      </c>
      <c r="Q44" s="45">
        <v>5.553257214421277</v>
      </c>
      <c r="S44" s="1">
        <f t="shared" si="0"/>
        <v>25.317671171252954</v>
      </c>
      <c r="T44" s="11">
        <v>0.1586288703015872</v>
      </c>
      <c r="U44" t="s">
        <v>37</v>
      </c>
      <c r="V44" s="9">
        <f t="shared" si="1"/>
        <v>1.5834892185072107</v>
      </c>
      <c r="W44" s="9">
        <f t="shared" si="2"/>
        <v>-1.0293424322281286</v>
      </c>
      <c r="X44" s="9">
        <f t="shared" si="3"/>
        <v>-0.7785570981329699</v>
      </c>
      <c r="Y44" s="9">
        <f t="shared" si="4"/>
        <v>0.22441031185388471</v>
      </c>
      <c r="Z44" s="9">
        <f t="shared" si="5"/>
        <v>3.1404648273720177</v>
      </c>
      <c r="AA44" t="e">
        <f>#REF!-#REF!</f>
        <v>#REF!</v>
      </c>
    </row>
    <row r="45" spans="1:27" ht="25.5">
      <c r="A45" s="25" t="s">
        <v>28</v>
      </c>
      <c r="B45" s="26">
        <v>1134350</v>
      </c>
      <c r="C45" s="27">
        <v>1188613</v>
      </c>
      <c r="D45" s="27">
        <v>54263</v>
      </c>
      <c r="E45" s="28">
        <v>0.0478362057566007</v>
      </c>
      <c r="F45" s="26">
        <v>540872</v>
      </c>
      <c r="G45" s="27">
        <v>555540</v>
      </c>
      <c r="H45" s="29">
        <v>19.594230986339518</v>
      </c>
      <c r="I45" s="30">
        <v>23.18274492067782</v>
      </c>
      <c r="J45" s="29">
        <v>78.59696933840169</v>
      </c>
      <c r="K45" s="30">
        <v>80.68329913237571</v>
      </c>
      <c r="L45" s="29">
        <v>12.348208078806076</v>
      </c>
      <c r="M45" s="30">
        <v>10.59743672822839</v>
      </c>
      <c r="N45" s="29">
        <v>2.5945140439882266</v>
      </c>
      <c r="O45" s="30">
        <v>2.479389422903841</v>
      </c>
      <c r="P45" s="29">
        <v>6.460308538804005</v>
      </c>
      <c r="Q45" s="30">
        <v>6.239874716492062</v>
      </c>
      <c r="S45" s="1">
        <f t="shared" si="0"/>
        <v>2.7119170524634293</v>
      </c>
      <c r="T45" s="28">
        <v>0.1309667684943623</v>
      </c>
      <c r="U45" t="s">
        <v>38</v>
      </c>
      <c r="V45" s="9">
        <f t="shared" si="1"/>
        <v>2.0863297939740164</v>
      </c>
      <c r="W45" s="9">
        <f t="shared" si="2"/>
        <v>-1.7507713505776863</v>
      </c>
      <c r="X45" s="9">
        <f t="shared" si="3"/>
        <v>-0.11512462108438548</v>
      </c>
      <c r="Y45" s="9">
        <f t="shared" si="4"/>
        <v>-0.22043382231194375</v>
      </c>
      <c r="Z45" s="9">
        <f t="shared" si="5"/>
        <v>3.5885139343383017</v>
      </c>
      <c r="AA45" t="e">
        <f>#REF!-#REF!</f>
        <v>#REF!</v>
      </c>
    </row>
    <row r="46" spans="1:27" ht="25.5">
      <c r="A46" s="40" t="s">
        <v>29</v>
      </c>
      <c r="B46" s="41">
        <v>855545</v>
      </c>
      <c r="C46" s="42">
        <v>1187941</v>
      </c>
      <c r="D46" s="42">
        <v>332396</v>
      </c>
      <c r="E46" s="43">
        <v>0.3885195986184245</v>
      </c>
      <c r="F46" s="41">
        <v>461516</v>
      </c>
      <c r="G46" s="42">
        <v>617475</v>
      </c>
      <c r="H46" s="44">
        <v>20.199133392349626</v>
      </c>
      <c r="I46" s="45">
        <v>24.9</v>
      </c>
      <c r="J46" s="44">
        <v>77.40013347316236</v>
      </c>
      <c r="K46" s="45">
        <v>78.49402809830357</v>
      </c>
      <c r="L46" s="44">
        <v>14.189107203217223</v>
      </c>
      <c r="M46" s="45">
        <v>12.937527835135025</v>
      </c>
      <c r="N46" s="44">
        <v>1.7880203503237158</v>
      </c>
      <c r="O46" s="45">
        <v>1.6896230616624155</v>
      </c>
      <c r="P46" s="44">
        <v>6.6227389732967</v>
      </c>
      <c r="Q46" s="45">
        <v>6.878821004898984</v>
      </c>
      <c r="S46" s="1">
        <f t="shared" si="0"/>
        <v>33.792761247714054</v>
      </c>
      <c r="T46" s="11">
        <v>0.3099715350461716</v>
      </c>
      <c r="U46" t="s">
        <v>39</v>
      </c>
      <c r="V46" s="9">
        <f t="shared" si="1"/>
        <v>1.0938946251412176</v>
      </c>
      <c r="W46" s="9">
        <f t="shared" si="2"/>
        <v>-1.2515793680821972</v>
      </c>
      <c r="X46" s="9">
        <f t="shared" si="3"/>
        <v>-0.09839728866130026</v>
      </c>
      <c r="Y46" s="9">
        <f t="shared" si="4"/>
        <v>0.2560820316022836</v>
      </c>
      <c r="Z46" s="9">
        <f t="shared" si="5"/>
        <v>4.700866607650372</v>
      </c>
      <c r="AA46" t="e">
        <f>#REF!-#REF!</f>
        <v>#REF!</v>
      </c>
    </row>
    <row r="47" spans="1:27" ht="12.75">
      <c r="A47" s="25" t="s">
        <v>8</v>
      </c>
      <c r="B47" s="26">
        <v>1157585</v>
      </c>
      <c r="C47" s="27">
        <v>1183110</v>
      </c>
      <c r="D47" s="27">
        <v>25525</v>
      </c>
      <c r="E47" s="28">
        <v>0.02205021661476263</v>
      </c>
      <c r="F47" s="26">
        <v>597831</v>
      </c>
      <c r="G47" s="27">
        <v>573114</v>
      </c>
      <c r="H47" s="29">
        <v>20.684977352707264</v>
      </c>
      <c r="I47" s="30">
        <v>22.9</v>
      </c>
      <c r="J47" s="29">
        <v>78.91862415967054</v>
      </c>
      <c r="K47" s="30">
        <v>82.4729460456384</v>
      </c>
      <c r="L47" s="29">
        <v>11.431993322527603</v>
      </c>
      <c r="M47" s="30">
        <v>9.001525002006582</v>
      </c>
      <c r="N47" s="29">
        <v>3.5068439073918882</v>
      </c>
      <c r="O47" s="30">
        <v>2.810435620138402</v>
      </c>
      <c r="P47" s="29">
        <v>6.142538610409965</v>
      </c>
      <c r="Q47" s="30">
        <v>5.715093332216627</v>
      </c>
      <c r="S47" s="9">
        <f>COUNTIF(S5:S46,"&gt;20")</f>
        <v>13</v>
      </c>
      <c r="T47" s="9">
        <f>COUNTIF(T5:T46,"&gt;0.2")</f>
        <v>16</v>
      </c>
      <c r="V47" s="9">
        <f aca="true" t="shared" si="6" ref="V47:V52">K47-J47</f>
        <v>3.554321885967852</v>
      </c>
      <c r="W47" s="9">
        <f aca="true" t="shared" si="7" ref="W47:W52">M47-L47</f>
        <v>-2.4304683205210207</v>
      </c>
      <c r="X47" s="9">
        <f aca="true" t="shared" si="8" ref="X47:X52">O47-N47</f>
        <v>-0.6964082872534862</v>
      </c>
      <c r="Y47" s="9">
        <f aca="true" t="shared" si="9" ref="Y47:Y52">Q47-P47</f>
        <v>-0.4274452781933382</v>
      </c>
      <c r="Z47" s="9">
        <f aca="true" t="shared" si="10" ref="Z47:Z52">I47-H47</f>
        <v>2.2150226472927343</v>
      </c>
      <c r="AA47" t="e">
        <f>#REF!-#REF!</f>
        <v>#REF!</v>
      </c>
    </row>
    <row r="48" spans="1:27" ht="25.5">
      <c r="A48" s="40" t="s">
        <v>3</v>
      </c>
      <c r="B48" s="41">
        <v>1189288</v>
      </c>
      <c r="C48" s="42">
        <v>1170111</v>
      </c>
      <c r="D48" s="42">
        <v>-19177</v>
      </c>
      <c r="E48" s="43">
        <v>-0.016124773814248525</v>
      </c>
      <c r="F48" s="41">
        <v>531122</v>
      </c>
      <c r="G48" s="42">
        <v>520350</v>
      </c>
      <c r="H48" s="44">
        <v>19.42941298334593</v>
      </c>
      <c r="I48" s="45">
        <v>21.1</v>
      </c>
      <c r="J48" s="44">
        <v>77.09076257432379</v>
      </c>
      <c r="K48" s="45">
        <v>81.68617276832902</v>
      </c>
      <c r="L48" s="44">
        <v>11.201757788229447</v>
      </c>
      <c r="M48" s="45">
        <v>9.41885269530124</v>
      </c>
      <c r="N48" s="44">
        <v>4.696284469481588</v>
      </c>
      <c r="O48" s="45">
        <v>3.512635725953685</v>
      </c>
      <c r="P48" s="44">
        <v>7.011195167965176</v>
      </c>
      <c r="Q48" s="45">
        <v>5.3823388104160665</v>
      </c>
      <c r="S48" s="9">
        <f>COUNTIF(S5:S46,"&gt;30")</f>
        <v>7</v>
      </c>
      <c r="T48" s="9">
        <f>COUNTIF(T5:T46,"&gt;0.3")</f>
        <v>7</v>
      </c>
      <c r="V48" s="9">
        <f t="shared" si="6"/>
        <v>4.595410194005225</v>
      </c>
      <c r="W48" s="9">
        <f t="shared" si="7"/>
        <v>-1.7829050929282069</v>
      </c>
      <c r="X48" s="9">
        <f t="shared" si="8"/>
        <v>-1.183648743527903</v>
      </c>
      <c r="Y48" s="9">
        <f t="shared" si="9"/>
        <v>-1.6288563575491093</v>
      </c>
      <c r="Z48" s="9">
        <f t="shared" si="10"/>
        <v>1.6705870166540713</v>
      </c>
      <c r="AA48" t="e">
        <f>#REF!-#REF!</f>
        <v>#REF!</v>
      </c>
    </row>
    <row r="49" spans="1:27" ht="12.75">
      <c r="A49" s="25" t="s">
        <v>84</v>
      </c>
      <c r="B49" s="26">
        <v>1007306</v>
      </c>
      <c r="C49" s="27">
        <v>1135614</v>
      </c>
      <c r="D49" s="27">
        <v>128308</v>
      </c>
      <c r="E49" s="28">
        <v>0.12737738085546993</v>
      </c>
      <c r="F49" s="26">
        <v>458534</v>
      </c>
      <c r="G49" s="27">
        <v>511111</v>
      </c>
      <c r="H49" s="29">
        <v>21.76115701747394</v>
      </c>
      <c r="I49" s="30">
        <v>24.56687255801577</v>
      </c>
      <c r="J49" s="29">
        <v>78.13967993649325</v>
      </c>
      <c r="K49" s="30">
        <v>80.88751758424296</v>
      </c>
      <c r="L49" s="29">
        <v>13.707380477783545</v>
      </c>
      <c r="M49" s="30">
        <v>13.025741962117818</v>
      </c>
      <c r="N49" s="29">
        <v>2.764026222701043</v>
      </c>
      <c r="O49" s="30">
        <v>1.7180221126135027</v>
      </c>
      <c r="P49" s="29">
        <v>5.388913363022153</v>
      </c>
      <c r="Q49" s="30">
        <v>4.368718341025726</v>
      </c>
      <c r="V49" s="9">
        <f t="shared" si="6"/>
        <v>2.747837647749705</v>
      </c>
      <c r="W49" s="9">
        <f t="shared" si="7"/>
        <v>-0.6816385156657265</v>
      </c>
      <c r="X49" s="9">
        <f t="shared" si="8"/>
        <v>-1.0460041100875401</v>
      </c>
      <c r="Y49" s="9">
        <f t="shared" si="9"/>
        <v>-1.020195021996427</v>
      </c>
      <c r="Z49" s="9">
        <f t="shared" si="10"/>
        <v>2.8057155405418293</v>
      </c>
      <c r="AA49" t="e">
        <f>#REF!-#REF!</f>
        <v>#REF!</v>
      </c>
    </row>
    <row r="50" spans="1:27" ht="25.5">
      <c r="A50" s="40" t="s">
        <v>39</v>
      </c>
      <c r="B50" s="41">
        <v>863518</v>
      </c>
      <c r="C50" s="42">
        <v>1131184</v>
      </c>
      <c r="D50" s="42">
        <v>267666</v>
      </c>
      <c r="E50" s="43">
        <v>0.3099715350461716</v>
      </c>
      <c r="F50" s="41">
        <v>380260</v>
      </c>
      <c r="G50" s="42">
        <v>475572</v>
      </c>
      <c r="H50" s="44">
        <v>20.885738604123322</v>
      </c>
      <c r="I50" s="45">
        <v>25.7</v>
      </c>
      <c r="J50" s="44">
        <v>79.36569715457844</v>
      </c>
      <c r="K50" s="45">
        <v>79.64283010774393</v>
      </c>
      <c r="L50" s="44">
        <v>12.78414768842371</v>
      </c>
      <c r="M50" s="45">
        <v>11.93236775924571</v>
      </c>
      <c r="N50" s="44">
        <v>1.345921211802451</v>
      </c>
      <c r="O50" s="45">
        <v>1.4027318681503538</v>
      </c>
      <c r="P50" s="44">
        <v>6.504233945195392</v>
      </c>
      <c r="Q50" s="45">
        <v>7.02207026486</v>
      </c>
      <c r="V50" s="9">
        <f t="shared" si="6"/>
        <v>0.27713295316549136</v>
      </c>
      <c r="W50" s="9">
        <f t="shared" si="7"/>
        <v>-0.8517799291780008</v>
      </c>
      <c r="X50" s="9">
        <f t="shared" si="8"/>
        <v>0.05681065634790272</v>
      </c>
      <c r="Y50" s="9">
        <f t="shared" si="9"/>
        <v>0.5178363196646076</v>
      </c>
      <c r="Z50" s="9">
        <f t="shared" si="10"/>
        <v>4.814261395876677</v>
      </c>
      <c r="AA50" t="e">
        <f>#REF!-#REF!</f>
        <v>#REF!</v>
      </c>
    </row>
    <row r="51" spans="1:27" ht="12.75">
      <c r="A51" s="25" t="s">
        <v>11</v>
      </c>
      <c r="B51" s="26">
        <v>906727</v>
      </c>
      <c r="C51" s="27">
        <v>1100491</v>
      </c>
      <c r="D51" s="27">
        <v>193764</v>
      </c>
      <c r="E51" s="28">
        <v>0.21369607390096468</v>
      </c>
      <c r="F51" s="26">
        <v>443882</v>
      </c>
      <c r="G51" s="27">
        <v>527718</v>
      </c>
      <c r="H51" s="29">
        <v>22.552512830713223</v>
      </c>
      <c r="I51" s="30">
        <v>26.6</v>
      </c>
      <c r="J51" s="29">
        <v>76.2261141474536</v>
      </c>
      <c r="K51" s="30">
        <v>80.2775345923391</v>
      </c>
      <c r="L51" s="29">
        <v>14.316192141154632</v>
      </c>
      <c r="M51" s="30">
        <v>12.586646655979141</v>
      </c>
      <c r="N51" s="29">
        <v>2.1307464596446803</v>
      </c>
      <c r="O51" s="30">
        <v>1.5239199724095065</v>
      </c>
      <c r="P51" s="29">
        <v>7.326947251747086</v>
      </c>
      <c r="Q51" s="30">
        <v>5.611898779272263</v>
      </c>
      <c r="V51" s="9">
        <f t="shared" si="6"/>
        <v>4.051420444885494</v>
      </c>
      <c r="W51" s="9">
        <f t="shared" si="7"/>
        <v>-1.7295454851754908</v>
      </c>
      <c r="X51" s="9">
        <f t="shared" si="8"/>
        <v>-0.6068264872351739</v>
      </c>
      <c r="Y51" s="9">
        <f t="shared" si="9"/>
        <v>-1.7150484724748232</v>
      </c>
      <c r="Z51" s="9">
        <f t="shared" si="10"/>
        <v>4.047487169286779</v>
      </c>
      <c r="AA51" t="e">
        <f>#REF!-#REF!</f>
        <v>#REF!</v>
      </c>
    </row>
    <row r="52" spans="1:27" ht="12.75">
      <c r="A52" s="40" t="s">
        <v>30</v>
      </c>
      <c r="B52" s="41">
        <v>1062470</v>
      </c>
      <c r="C52" s="42">
        <v>1098201</v>
      </c>
      <c r="D52" s="42">
        <v>35731</v>
      </c>
      <c r="E52" s="43">
        <v>0.03363012602708782</v>
      </c>
      <c r="F52" s="41">
        <v>509733</v>
      </c>
      <c r="G52" s="42">
        <v>516814</v>
      </c>
      <c r="H52" s="44">
        <v>19.771337305434752</v>
      </c>
      <c r="I52" s="45">
        <v>21.1</v>
      </c>
      <c r="J52" s="44">
        <v>77.67576358603425</v>
      </c>
      <c r="K52" s="45">
        <v>81.78687109869314</v>
      </c>
      <c r="L52" s="44">
        <v>11.72967023912519</v>
      </c>
      <c r="M52" s="45">
        <v>9.114110685856033</v>
      </c>
      <c r="N52" s="44">
        <v>3.058660122063904</v>
      </c>
      <c r="O52" s="45">
        <v>1.9985913694288466</v>
      </c>
      <c r="P52" s="44">
        <v>7.5359060527766495</v>
      </c>
      <c r="Q52" s="45">
        <v>7.100426846021973</v>
      </c>
      <c r="V52" s="9">
        <f t="shared" si="6"/>
        <v>4.11110751265889</v>
      </c>
      <c r="W52" s="9">
        <f t="shared" si="7"/>
        <v>-2.615559553269156</v>
      </c>
      <c r="X52" s="9">
        <f t="shared" si="8"/>
        <v>-1.0600687526350574</v>
      </c>
      <c r="Y52" s="9">
        <f t="shared" si="9"/>
        <v>-0.43547920675467644</v>
      </c>
      <c r="Z52" s="9">
        <f t="shared" si="10"/>
        <v>1.3286626945652493</v>
      </c>
      <c r="AA52" t="e">
        <f>#REF!-#REF!</f>
        <v>#REF!</v>
      </c>
    </row>
    <row r="53" spans="1:27" ht="25.5">
      <c r="A53" s="25" t="s">
        <v>45</v>
      </c>
      <c r="B53" s="26">
        <v>937891</v>
      </c>
      <c r="C53" s="27">
        <v>1088514</v>
      </c>
      <c r="D53" s="27">
        <v>150623</v>
      </c>
      <c r="E53" s="28">
        <v>0.16059755344704235</v>
      </c>
      <c r="F53" s="26">
        <v>442228</v>
      </c>
      <c r="G53" s="27">
        <v>531924</v>
      </c>
      <c r="H53" s="29">
        <v>18.316745934978268</v>
      </c>
      <c r="I53" s="30">
        <v>20.7</v>
      </c>
      <c r="J53" s="29">
        <v>82.57708693253254</v>
      </c>
      <c r="K53" s="30">
        <v>83.96650649340883</v>
      </c>
      <c r="L53" s="29">
        <v>10.213057517841476</v>
      </c>
      <c r="M53" s="30">
        <v>9.211654296478445</v>
      </c>
      <c r="N53" s="29">
        <v>1.038378393046121</v>
      </c>
      <c r="O53" s="30">
        <v>0.8379016551236643</v>
      </c>
      <c r="P53" s="29">
        <v>6.171477156579864</v>
      </c>
      <c r="Q53" s="30">
        <v>5.983937554989058</v>
      </c>
      <c r="V53" s="9">
        <v>7</v>
      </c>
      <c r="W53" s="9">
        <v>42</v>
      </c>
      <c r="X53" s="9">
        <v>35</v>
      </c>
      <c r="Y53" s="9">
        <v>31</v>
      </c>
      <c r="Z53" s="9">
        <v>9</v>
      </c>
      <c r="AA53" s="9">
        <v>46</v>
      </c>
    </row>
    <row r="54" spans="1:27" ht="12.75">
      <c r="A54" s="40" t="s">
        <v>22</v>
      </c>
      <c r="B54" s="41">
        <v>958839</v>
      </c>
      <c r="C54" s="42">
        <v>1083346</v>
      </c>
      <c r="D54" s="42">
        <v>124507</v>
      </c>
      <c r="E54" s="43">
        <v>0.12985183122505448</v>
      </c>
      <c r="F54" s="41">
        <v>450122</v>
      </c>
      <c r="G54" s="42">
        <v>509262</v>
      </c>
      <c r="H54" s="44">
        <v>20.292985706180318</v>
      </c>
      <c r="I54" s="45">
        <v>22</v>
      </c>
      <c r="J54" s="44">
        <v>80.30134052545755</v>
      </c>
      <c r="K54" s="45">
        <v>81.75045457937172</v>
      </c>
      <c r="L54" s="44">
        <v>13.300171953381527</v>
      </c>
      <c r="M54" s="45">
        <v>12.044291543449148</v>
      </c>
      <c r="N54" s="44">
        <v>0.6773719125037212</v>
      </c>
      <c r="O54" s="45">
        <v>0.6030294818776976</v>
      </c>
      <c r="P54" s="44">
        <v>5.721115608657208</v>
      </c>
      <c r="Q54" s="45">
        <v>5.602224395301437</v>
      </c>
      <c r="V54" s="9">
        <v>9</v>
      </c>
      <c r="W54" s="9">
        <v>37</v>
      </c>
      <c r="X54" s="9">
        <v>21</v>
      </c>
      <c r="Y54" s="9">
        <v>10</v>
      </c>
      <c r="Z54" s="9">
        <v>24</v>
      </c>
      <c r="AA54" s="9">
        <v>35</v>
      </c>
    </row>
    <row r="55" spans="1:27" ht="12.75">
      <c r="A55" s="25" t="s">
        <v>15</v>
      </c>
      <c r="B55" s="26">
        <v>948829</v>
      </c>
      <c r="C55" s="27">
        <v>1025598</v>
      </c>
      <c r="D55" s="27">
        <v>76769</v>
      </c>
      <c r="E55" s="28">
        <v>0.08090920492522889</v>
      </c>
      <c r="F55" s="26">
        <v>442933</v>
      </c>
      <c r="G55" s="27">
        <v>492821</v>
      </c>
      <c r="H55" s="29">
        <v>21.305226779074477</v>
      </c>
      <c r="I55" s="30">
        <v>22.72555139495547</v>
      </c>
      <c r="J55" s="29">
        <v>79.44903631023202</v>
      </c>
      <c r="K55" s="30">
        <v>82.01070977089044</v>
      </c>
      <c r="L55" s="29">
        <v>12.77935940650166</v>
      </c>
      <c r="M55" s="30">
        <v>10.910452273746452</v>
      </c>
      <c r="N55" s="29">
        <v>3.235252284205512</v>
      </c>
      <c r="O55" s="30">
        <v>2.2113505715056787</v>
      </c>
      <c r="P55" s="29">
        <v>4.536351999060806</v>
      </c>
      <c r="Q55" s="30">
        <v>4.867487383857425</v>
      </c>
      <c r="V55" s="9">
        <v>33</v>
      </c>
      <c r="W55" s="9">
        <v>8</v>
      </c>
      <c r="X55" s="9">
        <v>0</v>
      </c>
      <c r="Y55" s="9">
        <v>2</v>
      </c>
      <c r="AA55" s="9">
        <v>15</v>
      </c>
    </row>
    <row r="56" spans="2:22" ht="12.75">
      <c r="B56" s="21">
        <f>SUM(B7:B55)</f>
        <v>141075777</v>
      </c>
      <c r="C56" s="21">
        <f>SUM(C7:C55)</f>
        <v>161517899</v>
      </c>
      <c r="D56" s="21">
        <f>SUM(D7:D55)</f>
        <v>20442122</v>
      </c>
      <c r="E56" s="88">
        <f>D56/B56</f>
        <v>0.1449017147713459</v>
      </c>
      <c r="V56" s="9">
        <f>COUNTIF(V5:V52,"&gt;0")</f>
        <v>41</v>
      </c>
    </row>
    <row r="57" ht="12.75">
      <c r="D57" s="1"/>
    </row>
  </sheetData>
  <mergeCells count="11">
    <mergeCell ref="D5:E5"/>
    <mergeCell ref="A1:Q1"/>
    <mergeCell ref="A3:G3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31" right="0.16" top="1" bottom="1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A6" sqref="A6"/>
    </sheetView>
  </sheetViews>
  <sheetFormatPr defaultColWidth="9.140625" defaultRowHeight="12.75"/>
  <cols>
    <col min="1" max="1" width="55.28125" style="13" customWidth="1"/>
    <col min="2" max="2" width="9.140625" style="21" customWidth="1"/>
    <col min="3" max="3" width="11.140625" style="1" bestFit="1" customWidth="1"/>
    <col min="4" max="4" width="10.140625" style="1" bestFit="1" customWidth="1"/>
    <col min="5" max="5" width="8.7109375" style="0" bestFit="1" customWidth="1"/>
    <col min="6" max="6" width="5.00390625" style="34" bestFit="1" customWidth="1"/>
    <col min="7" max="7" width="5.00390625" style="9" bestFit="1" customWidth="1"/>
    <col min="8" max="8" width="5.00390625" style="34" bestFit="1" customWidth="1"/>
    <col min="9" max="9" width="5.00390625" style="9" bestFit="1" customWidth="1"/>
    <col min="10" max="10" width="5.00390625" style="34" bestFit="1" customWidth="1"/>
    <col min="11" max="11" width="5.00390625" style="9" bestFit="1" customWidth="1"/>
    <col min="12" max="12" width="5.00390625" style="34" bestFit="1" customWidth="1"/>
    <col min="13" max="13" width="5.00390625" style="9" customWidth="1"/>
    <col min="14" max="14" width="20.8515625" style="0" hidden="1" customWidth="1"/>
    <col min="15" max="15" width="25.28125" style="65" customWidth="1"/>
    <col min="16" max="16" width="12.421875" style="0" customWidth="1"/>
    <col min="17" max="17" width="0.13671875" style="0" customWidth="1"/>
    <col min="18" max="18" width="8.28125" style="0" hidden="1" customWidth="1"/>
    <col min="19" max="19" width="11.421875" style="0" hidden="1" customWidth="1"/>
    <col min="20" max="20" width="13.00390625" style="0" hidden="1" customWidth="1"/>
    <col min="21" max="21" width="33.140625" style="0" hidden="1" customWidth="1"/>
    <col min="22" max="22" width="9.140625" style="0" hidden="1" customWidth="1"/>
    <col min="23" max="23" width="0.42578125" style="0" customWidth="1"/>
  </cols>
  <sheetData>
    <row r="1" spans="1:19" ht="20.25">
      <c r="A1" s="97" t="s">
        <v>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36"/>
      <c r="O1" s="63"/>
      <c r="P1" s="36"/>
      <c r="Q1" s="36"/>
      <c r="R1" s="36"/>
      <c r="S1" s="36"/>
    </row>
    <row r="2" spans="1:19" ht="20.25">
      <c r="A2" s="2"/>
      <c r="B2" s="38"/>
      <c r="C2" s="38"/>
      <c r="D2" s="38"/>
      <c r="E2" s="2"/>
      <c r="F2" s="2"/>
      <c r="G2" s="2"/>
      <c r="H2" s="2"/>
      <c r="I2" s="2"/>
      <c r="J2" s="2"/>
      <c r="K2" s="2"/>
      <c r="L2" s="2"/>
      <c r="M2" s="2"/>
      <c r="N2" s="37"/>
      <c r="O2" s="64"/>
      <c r="P2" s="37"/>
      <c r="Q2" s="37"/>
      <c r="R2" s="37"/>
      <c r="S2" s="37"/>
    </row>
    <row r="3" spans="1:13" ht="27.75" customHeight="1">
      <c r="A3" s="90" t="s">
        <v>62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7" ht="12.75">
      <c r="A4" s="6"/>
      <c r="B4" s="95" t="s">
        <v>63</v>
      </c>
      <c r="C4" s="95"/>
      <c r="D4" s="95"/>
      <c r="E4" s="95"/>
      <c r="F4" s="93" t="s">
        <v>64</v>
      </c>
      <c r="G4" s="93"/>
      <c r="H4" s="96" t="s">
        <v>65</v>
      </c>
      <c r="I4" s="96"/>
      <c r="J4" s="96" t="s">
        <v>66</v>
      </c>
      <c r="K4" s="96"/>
      <c r="L4" s="96" t="s">
        <v>67</v>
      </c>
      <c r="M4" s="96"/>
      <c r="Q4" t="s">
        <v>46</v>
      </c>
    </row>
    <row r="5" spans="1:21" ht="12.75">
      <c r="A5" s="6" t="s">
        <v>51</v>
      </c>
      <c r="B5" s="35" t="s">
        <v>60</v>
      </c>
      <c r="C5" s="33" t="s">
        <v>61</v>
      </c>
      <c r="D5" s="39" t="s">
        <v>46</v>
      </c>
      <c r="E5" s="31" t="s">
        <v>47</v>
      </c>
      <c r="F5" s="24" t="s">
        <v>60</v>
      </c>
      <c r="G5" s="32" t="s">
        <v>61</v>
      </c>
      <c r="H5" s="24" t="s">
        <v>60</v>
      </c>
      <c r="I5" s="8" t="s">
        <v>61</v>
      </c>
      <c r="J5" s="24" t="s">
        <v>60</v>
      </c>
      <c r="K5" s="8" t="s">
        <v>61</v>
      </c>
      <c r="L5" s="24" t="s">
        <v>60</v>
      </c>
      <c r="M5" s="8" t="s">
        <v>61</v>
      </c>
      <c r="N5" s="7">
        <f>'JTW Summary'!C5</f>
        <v>2000</v>
      </c>
      <c r="O5" s="66"/>
      <c r="Q5">
        <v>0</v>
      </c>
      <c r="R5">
        <v>1</v>
      </c>
      <c r="S5">
        <v>2</v>
      </c>
      <c r="T5">
        <v>3</v>
      </c>
      <c r="U5" t="s">
        <v>74</v>
      </c>
    </row>
    <row r="6" spans="1:15" ht="12.75">
      <c r="A6" s="6" t="s">
        <v>86</v>
      </c>
      <c r="B6" s="77">
        <v>91947410</v>
      </c>
      <c r="C6" s="76">
        <v>105480101</v>
      </c>
      <c r="D6" s="73">
        <f>C6-B6</f>
        <v>13532691</v>
      </c>
      <c r="E6" s="79">
        <f>D6/B6</f>
        <v>0.1471785991579317</v>
      </c>
      <c r="F6" s="74">
        <v>11.530827241354597</v>
      </c>
      <c r="G6" s="78">
        <v>10.29679237792918</v>
      </c>
      <c r="H6" s="75">
        <v>33.757025891213246</v>
      </c>
      <c r="I6" s="78">
        <v>34.24685097713359</v>
      </c>
      <c r="J6" s="75">
        <v>37.37032397106128</v>
      </c>
      <c r="K6" s="78">
        <v>38.35976607568853</v>
      </c>
      <c r="L6" s="75">
        <v>17.34182289637087</v>
      </c>
      <c r="M6" s="78">
        <v>17.096590569248697</v>
      </c>
      <c r="N6" s="7"/>
      <c r="O6" s="66"/>
    </row>
    <row r="7" spans="1:22" ht="25.5">
      <c r="A7" s="25" t="s">
        <v>20</v>
      </c>
      <c r="B7" s="26">
        <v>7158586</v>
      </c>
      <c r="C7" s="27">
        <v>7735264</v>
      </c>
      <c r="D7" s="27">
        <v>576678</v>
      </c>
      <c r="E7" s="28">
        <v>0.08055752909862367</v>
      </c>
      <c r="F7" s="29">
        <v>28.97264906784664</v>
      </c>
      <c r="G7" s="30">
        <v>28.650825621465536</v>
      </c>
      <c r="H7" s="29">
        <v>31.838857562093967</v>
      </c>
      <c r="I7" s="30">
        <v>32.403522362003415</v>
      </c>
      <c r="J7" s="29">
        <v>27.045187415503566</v>
      </c>
      <c r="K7" s="30">
        <v>27.952129364944753</v>
      </c>
      <c r="L7" s="29">
        <v>12.14330595455583</v>
      </c>
      <c r="M7" s="30">
        <v>10.993522651586293</v>
      </c>
      <c r="N7" s="27">
        <v>21199865</v>
      </c>
      <c r="O7" s="67"/>
      <c r="Q7" s="9">
        <f>G7-F7</f>
        <v>-0.32182344638110294</v>
      </c>
      <c r="R7" s="9">
        <f>I7-H7</f>
        <v>0.5646647999094476</v>
      </c>
      <c r="S7" s="9">
        <f>K7-J7</f>
        <v>0.9069419494411868</v>
      </c>
      <c r="T7" s="9">
        <f>M7-L7</f>
        <v>-1.1497833029695368</v>
      </c>
      <c r="U7" s="9">
        <f>S7+T7</f>
        <v>-0.24284135352835</v>
      </c>
      <c r="V7" s="9">
        <f>SUM(Q7:T7)</f>
        <v>-5.329070518200751E-15</v>
      </c>
    </row>
    <row r="8" spans="1:22" ht="12.75">
      <c r="A8" s="40" t="s">
        <v>14</v>
      </c>
      <c r="B8" s="41">
        <v>4900720</v>
      </c>
      <c r="C8" s="42">
        <v>5347107</v>
      </c>
      <c r="D8" s="42">
        <v>446387</v>
      </c>
      <c r="E8" s="43">
        <v>0.09108600368925382</v>
      </c>
      <c r="F8" s="44">
        <v>8.912425113044614</v>
      </c>
      <c r="G8" s="45">
        <v>10.059364811663578</v>
      </c>
      <c r="H8" s="44">
        <v>33.6602376793614</v>
      </c>
      <c r="I8" s="45">
        <v>34.85636251528163</v>
      </c>
      <c r="J8" s="44">
        <v>37.44517132176497</v>
      </c>
      <c r="K8" s="45">
        <v>37.16310520810599</v>
      </c>
      <c r="L8" s="44">
        <v>19.982165885829023</v>
      </c>
      <c r="M8" s="45">
        <v>17.9211674649488</v>
      </c>
      <c r="N8" s="27">
        <v>16373645</v>
      </c>
      <c r="O8" s="67"/>
      <c r="Q8" s="9">
        <f aca="true" t="shared" si="0" ref="Q8:Q46">G8-F8</f>
        <v>1.1469396986189633</v>
      </c>
      <c r="R8" s="9">
        <f aca="true" t="shared" si="1" ref="R8:R46">I8-H8</f>
        <v>1.1961248359202301</v>
      </c>
      <c r="S8" s="9">
        <f aca="true" t="shared" si="2" ref="S8:S46">K8-J8</f>
        <v>-0.2820661136589777</v>
      </c>
      <c r="T8" s="9">
        <f aca="true" t="shared" si="3" ref="T8:T46">M8-L8</f>
        <v>-2.060998420880221</v>
      </c>
      <c r="U8" s="9">
        <f aca="true" t="shared" si="4" ref="U8:U46">S8+T8</f>
        <v>-2.3430645345391987</v>
      </c>
      <c r="V8" s="9">
        <f aca="true" t="shared" si="5" ref="V8:V49">SUM(Q8:T8)</f>
        <v>-5.329070518200751E-15</v>
      </c>
    </row>
    <row r="9" spans="1:22" ht="12.75">
      <c r="A9" s="25" t="s">
        <v>5</v>
      </c>
      <c r="B9" s="26">
        <v>2969099</v>
      </c>
      <c r="C9" s="27">
        <v>3302211</v>
      </c>
      <c r="D9" s="27">
        <v>333112</v>
      </c>
      <c r="E9" s="28">
        <v>0.11219295820045071</v>
      </c>
      <c r="F9" s="29">
        <v>16.39194247143662</v>
      </c>
      <c r="G9" s="30">
        <v>13.6437980492464</v>
      </c>
      <c r="H9" s="29">
        <v>35.40562305264998</v>
      </c>
      <c r="I9" s="30">
        <v>36.10256885462498</v>
      </c>
      <c r="J9" s="29">
        <v>34.811873905181336</v>
      </c>
      <c r="K9" s="30">
        <v>36.44561174316238</v>
      </c>
      <c r="L9" s="29">
        <v>13.390560570732063</v>
      </c>
      <c r="M9" s="30">
        <v>13.80802135296624</v>
      </c>
      <c r="N9" s="27">
        <v>9157540</v>
      </c>
      <c r="O9" s="67"/>
      <c r="Q9" s="9">
        <f t="shared" si="0"/>
        <v>-2.7481444221902223</v>
      </c>
      <c r="R9" s="9">
        <f t="shared" si="1"/>
        <v>0.6969458019749979</v>
      </c>
      <c r="S9" s="9">
        <f t="shared" si="2"/>
        <v>1.6337378379810445</v>
      </c>
      <c r="T9" s="9">
        <f t="shared" si="3"/>
        <v>0.41746078223417626</v>
      </c>
      <c r="U9" s="9">
        <f t="shared" si="4"/>
        <v>2.051198620215221</v>
      </c>
      <c r="V9" s="9">
        <f t="shared" si="5"/>
        <v>-3.552713678800501E-15</v>
      </c>
    </row>
    <row r="10" spans="1:22" ht="12.75">
      <c r="A10" s="40" t="s">
        <v>38</v>
      </c>
      <c r="B10" s="41">
        <v>2491041</v>
      </c>
      <c r="C10" s="42">
        <v>2871861</v>
      </c>
      <c r="D10" s="42">
        <v>380820</v>
      </c>
      <c r="E10" s="43">
        <v>0.15287584588130024</v>
      </c>
      <c r="F10" s="44">
        <v>13.220456829092736</v>
      </c>
      <c r="G10" s="45">
        <v>11.97275912726974</v>
      </c>
      <c r="H10" s="44">
        <v>32.31845642042825</v>
      </c>
      <c r="I10" s="45">
        <v>33.925075064566144</v>
      </c>
      <c r="J10" s="44">
        <v>36.691567902736246</v>
      </c>
      <c r="K10" s="45">
        <v>36.954399951808256</v>
      </c>
      <c r="L10" s="44">
        <v>17.76951884774277</v>
      </c>
      <c r="M10" s="45">
        <v>17.14776585635586</v>
      </c>
      <c r="N10" s="70">
        <v>7608070</v>
      </c>
      <c r="O10" s="67"/>
      <c r="Q10" s="9">
        <f t="shared" si="0"/>
        <v>-1.2476977018229967</v>
      </c>
      <c r="R10" s="9">
        <f t="shared" si="1"/>
        <v>1.606618644137896</v>
      </c>
      <c r="S10" s="9">
        <f t="shared" si="2"/>
        <v>0.26283204907200997</v>
      </c>
      <c r="T10" s="9">
        <f t="shared" si="3"/>
        <v>-0.6217529913869093</v>
      </c>
      <c r="U10" s="9">
        <f t="shared" si="4"/>
        <v>-0.35892094231489935</v>
      </c>
      <c r="V10" s="9">
        <f t="shared" si="5"/>
        <v>0</v>
      </c>
    </row>
    <row r="11" spans="1:22" ht="12.75">
      <c r="A11" s="25" t="s">
        <v>34</v>
      </c>
      <c r="B11" s="26">
        <v>2329808</v>
      </c>
      <c r="C11" s="27">
        <v>2557158</v>
      </c>
      <c r="D11" s="27">
        <v>227350</v>
      </c>
      <c r="E11" s="28">
        <v>0.09758314848262174</v>
      </c>
      <c r="F11" s="29">
        <v>10.386048979143347</v>
      </c>
      <c r="G11" s="30">
        <v>9.910416172954507</v>
      </c>
      <c r="H11" s="29">
        <v>32.39833497009196</v>
      </c>
      <c r="I11" s="30">
        <v>32.929408350989654</v>
      </c>
      <c r="J11" s="29">
        <v>36.62430552217178</v>
      </c>
      <c r="K11" s="30">
        <v>37.27000834520198</v>
      </c>
      <c r="L11" s="29">
        <v>20.591310528592913</v>
      </c>
      <c r="M11" s="30">
        <v>19.89016713085386</v>
      </c>
      <c r="N11" s="27">
        <v>7039362</v>
      </c>
      <c r="O11" s="67"/>
      <c r="Q11" s="9">
        <f t="shared" si="0"/>
        <v>-0.4756328061888393</v>
      </c>
      <c r="R11" s="9">
        <f t="shared" si="1"/>
        <v>0.5310733808976948</v>
      </c>
      <c r="S11" s="9">
        <f t="shared" si="2"/>
        <v>0.6457028230301987</v>
      </c>
      <c r="T11" s="9">
        <f t="shared" si="3"/>
        <v>-0.7011433977390524</v>
      </c>
      <c r="U11" s="9">
        <f t="shared" si="4"/>
        <v>-0.055440574708853774</v>
      </c>
      <c r="V11" s="9">
        <f t="shared" si="5"/>
        <v>1.7763568394002505E-15</v>
      </c>
    </row>
    <row r="12" spans="1:22" ht="12.75">
      <c r="A12" s="40" t="s">
        <v>24</v>
      </c>
      <c r="B12" s="41">
        <v>2160142</v>
      </c>
      <c r="C12" s="42">
        <v>2320719</v>
      </c>
      <c r="D12" s="42">
        <v>160577</v>
      </c>
      <c r="E12" s="43">
        <v>0.0743363167791747</v>
      </c>
      <c r="F12" s="44">
        <v>17.049943938870687</v>
      </c>
      <c r="G12" s="45">
        <v>15.306463212478546</v>
      </c>
      <c r="H12" s="44">
        <v>34.984598234745675</v>
      </c>
      <c r="I12" s="45">
        <v>35.62357183269496</v>
      </c>
      <c r="J12" s="44">
        <v>34.737531143785915</v>
      </c>
      <c r="K12" s="45">
        <v>36.133198375158734</v>
      </c>
      <c r="L12" s="44">
        <v>13.227926682597719</v>
      </c>
      <c r="M12" s="45">
        <v>12.936766579667767</v>
      </c>
      <c r="N12" s="27">
        <v>6188463</v>
      </c>
      <c r="O12" s="67"/>
      <c r="Q12" s="9">
        <f t="shared" si="0"/>
        <v>-1.743480726392141</v>
      </c>
      <c r="R12" s="9">
        <f t="shared" si="1"/>
        <v>0.6389735979492812</v>
      </c>
      <c r="S12" s="9">
        <f t="shared" si="2"/>
        <v>1.3956672313728191</v>
      </c>
      <c r="T12" s="9">
        <f t="shared" si="3"/>
        <v>-0.2911601029299522</v>
      </c>
      <c r="U12" s="9">
        <f t="shared" si="4"/>
        <v>1.104507128442867</v>
      </c>
      <c r="V12" s="9">
        <f t="shared" si="5"/>
        <v>7.105427357601002E-15</v>
      </c>
    </row>
    <row r="13" spans="1:22" ht="12.75">
      <c r="A13" s="25" t="s">
        <v>2</v>
      </c>
      <c r="B13" s="26">
        <v>2025426</v>
      </c>
      <c r="C13" s="27">
        <v>2220528</v>
      </c>
      <c r="D13" s="27">
        <v>195102</v>
      </c>
      <c r="E13" s="28">
        <v>0.09632640244570771</v>
      </c>
      <c r="F13" s="29">
        <v>13.824104163766043</v>
      </c>
      <c r="G13" s="30">
        <v>12.28302457793822</v>
      </c>
      <c r="H13" s="29">
        <v>35.40213268714828</v>
      </c>
      <c r="I13" s="30">
        <v>35.89475115828308</v>
      </c>
      <c r="J13" s="29">
        <v>36.63945263860541</v>
      </c>
      <c r="K13" s="30">
        <v>38.519172016745564</v>
      </c>
      <c r="L13" s="29">
        <v>14.134310510480264</v>
      </c>
      <c r="M13" s="30">
        <v>13.303052247033138</v>
      </c>
      <c r="N13" s="27">
        <v>5819100</v>
      </c>
      <c r="O13" s="67"/>
      <c r="Q13" s="9">
        <f t="shared" si="0"/>
        <v>-1.5410795858278235</v>
      </c>
      <c r="R13" s="9">
        <f t="shared" si="1"/>
        <v>0.4926184711347972</v>
      </c>
      <c r="S13" s="9">
        <f t="shared" si="2"/>
        <v>1.8797193781401518</v>
      </c>
      <c r="T13" s="9">
        <f t="shared" si="3"/>
        <v>-0.8312582634471255</v>
      </c>
      <c r="U13" s="9">
        <f t="shared" si="4"/>
        <v>1.0484611146930263</v>
      </c>
      <c r="V13" s="9">
        <f t="shared" si="5"/>
        <v>0</v>
      </c>
    </row>
    <row r="14" spans="1:22" ht="12.75">
      <c r="A14" s="40" t="s">
        <v>40</v>
      </c>
      <c r="B14" s="41">
        <v>1916409</v>
      </c>
      <c r="C14" s="42">
        <v>2081797</v>
      </c>
      <c r="D14" s="42">
        <v>165388</v>
      </c>
      <c r="E14" s="43">
        <v>0.08630099315960216</v>
      </c>
      <c r="F14" s="44">
        <v>11.98428936620523</v>
      </c>
      <c r="G14" s="45">
        <v>8.733608512261283</v>
      </c>
      <c r="H14" s="44">
        <v>32.90273631568209</v>
      </c>
      <c r="I14" s="45">
        <v>34.740274868298876</v>
      </c>
      <c r="J14" s="44">
        <v>37.59813275767333</v>
      </c>
      <c r="K14" s="45">
        <v>39.637726444989596</v>
      </c>
      <c r="L14" s="44">
        <v>17.514841560439343</v>
      </c>
      <c r="M14" s="45">
        <v>16.888390174450247</v>
      </c>
      <c r="N14" s="27">
        <v>5456428</v>
      </c>
      <c r="O14" s="67"/>
      <c r="Q14" s="9">
        <f t="shared" si="0"/>
        <v>-3.2506808539439476</v>
      </c>
      <c r="R14" s="9">
        <f t="shared" si="1"/>
        <v>1.8375385526167847</v>
      </c>
      <c r="S14" s="9">
        <f t="shared" si="2"/>
        <v>2.0395936873162626</v>
      </c>
      <c r="T14" s="9">
        <f t="shared" si="3"/>
        <v>-0.6264513859890961</v>
      </c>
      <c r="U14" s="9">
        <f t="shared" si="4"/>
        <v>1.4131423013271665</v>
      </c>
      <c r="V14" s="9">
        <f t="shared" si="5"/>
        <v>3.552713678800501E-15</v>
      </c>
    </row>
    <row r="15" spans="1:22" ht="12.75">
      <c r="A15" s="25" t="s">
        <v>6</v>
      </c>
      <c r="B15" s="26">
        <v>1508031</v>
      </c>
      <c r="C15" s="27">
        <v>1906764</v>
      </c>
      <c r="D15" s="27">
        <v>398733</v>
      </c>
      <c r="E15" s="28">
        <v>0.26440636830409986</v>
      </c>
      <c r="F15" s="29">
        <v>6.358821536162055</v>
      </c>
      <c r="G15" s="30">
        <v>6.0691307366826726</v>
      </c>
      <c r="H15" s="29">
        <v>34.85246656070068</v>
      </c>
      <c r="I15" s="30">
        <v>35.55883161209253</v>
      </c>
      <c r="J15" s="29">
        <v>41.707630678679685</v>
      </c>
      <c r="K15" s="30">
        <v>42.47473730362017</v>
      </c>
      <c r="L15" s="29">
        <v>17.081081224457588</v>
      </c>
      <c r="M15" s="30">
        <v>15.897300347604633</v>
      </c>
      <c r="N15" s="27">
        <v>5221801</v>
      </c>
      <c r="O15" s="67"/>
      <c r="Q15" s="9">
        <f t="shared" si="0"/>
        <v>-0.2896907994793825</v>
      </c>
      <c r="R15" s="9">
        <f t="shared" si="1"/>
        <v>0.706365051391856</v>
      </c>
      <c r="S15" s="9">
        <f t="shared" si="2"/>
        <v>0.7671066249404817</v>
      </c>
      <c r="T15" s="9">
        <f t="shared" si="3"/>
        <v>-1.1837808768529552</v>
      </c>
      <c r="U15" s="9">
        <f t="shared" si="4"/>
        <v>-0.41667425191247354</v>
      </c>
      <c r="V15" s="9">
        <f t="shared" si="5"/>
        <v>0</v>
      </c>
    </row>
    <row r="16" spans="1:22" ht="12.75">
      <c r="A16" s="40" t="s">
        <v>9</v>
      </c>
      <c r="B16" s="41">
        <v>1338775</v>
      </c>
      <c r="C16" s="42">
        <v>1639401</v>
      </c>
      <c r="D16" s="42">
        <v>300626</v>
      </c>
      <c r="E16" s="43">
        <v>0.22455304289369013</v>
      </c>
      <c r="F16" s="44">
        <v>8.287576329106832</v>
      </c>
      <c r="G16" s="45">
        <v>7.756857535160708</v>
      </c>
      <c r="H16" s="44">
        <v>37.017497338985265</v>
      </c>
      <c r="I16" s="45">
        <v>36.49564688566129</v>
      </c>
      <c r="J16" s="44">
        <v>40.18225616701836</v>
      </c>
      <c r="K16" s="45">
        <v>40.87871118780579</v>
      </c>
      <c r="L16" s="44">
        <v>14.512670164889544</v>
      </c>
      <c r="M16" s="45">
        <v>14.868784391372214</v>
      </c>
      <c r="N16" s="27">
        <v>4669571</v>
      </c>
      <c r="O16" s="67"/>
      <c r="Q16" s="9">
        <f t="shared" si="0"/>
        <v>-0.5307187939461242</v>
      </c>
      <c r="R16" s="9">
        <f t="shared" si="1"/>
        <v>-0.5218504533239781</v>
      </c>
      <c r="S16" s="9">
        <f t="shared" si="2"/>
        <v>0.6964550207874325</v>
      </c>
      <c r="T16" s="9">
        <f t="shared" si="3"/>
        <v>0.35611422648267066</v>
      </c>
      <c r="U16" s="9">
        <f t="shared" si="4"/>
        <v>1.0525692472701031</v>
      </c>
      <c r="V16" s="9">
        <f t="shared" si="5"/>
        <v>8.881784197001252E-16</v>
      </c>
    </row>
    <row r="17" spans="1:22" ht="12.75">
      <c r="A17" s="25" t="s">
        <v>0</v>
      </c>
      <c r="B17" s="26">
        <v>1102578</v>
      </c>
      <c r="C17" s="27">
        <v>1504871</v>
      </c>
      <c r="D17" s="27">
        <v>402293</v>
      </c>
      <c r="E17" s="28">
        <v>0.36486579634275307</v>
      </c>
      <c r="F17" s="29">
        <v>8.857513935522022</v>
      </c>
      <c r="G17" s="30">
        <v>7.336243438806383</v>
      </c>
      <c r="H17" s="29">
        <v>29.82682404328764</v>
      </c>
      <c r="I17" s="30">
        <v>31.802526595302854</v>
      </c>
      <c r="J17" s="29">
        <v>39.85114885296097</v>
      </c>
      <c r="K17" s="30">
        <v>41.560904555938684</v>
      </c>
      <c r="L17" s="29">
        <v>21.464513168229367</v>
      </c>
      <c r="M17" s="30">
        <v>19.300325409952084</v>
      </c>
      <c r="N17" s="27">
        <v>4112198</v>
      </c>
      <c r="O17" s="67"/>
      <c r="Q17" s="9">
        <f t="shared" si="0"/>
        <v>-1.5212704967156387</v>
      </c>
      <c r="R17" s="9">
        <f t="shared" si="1"/>
        <v>1.975702552015214</v>
      </c>
      <c r="S17" s="9">
        <f t="shared" si="2"/>
        <v>1.7097557029777164</v>
      </c>
      <c r="T17" s="9">
        <f t="shared" si="3"/>
        <v>-2.164187758277283</v>
      </c>
      <c r="U17" s="9">
        <f t="shared" si="4"/>
        <v>-0.45443205529956643</v>
      </c>
      <c r="V17" s="9">
        <f t="shared" si="5"/>
        <v>8.881784197001252E-15</v>
      </c>
    </row>
    <row r="18" spans="1:22" ht="12.75">
      <c r="A18" s="40" t="s">
        <v>16</v>
      </c>
      <c r="B18" s="41">
        <v>1220797</v>
      </c>
      <c r="C18" s="42">
        <v>1431219</v>
      </c>
      <c r="D18" s="42">
        <v>210422</v>
      </c>
      <c r="E18" s="43">
        <v>0.1723644471603387</v>
      </c>
      <c r="F18" s="44">
        <v>13.5383687869482</v>
      </c>
      <c r="G18" s="45">
        <v>12.053640987158499</v>
      </c>
      <c r="H18" s="44">
        <v>40.149590800108456</v>
      </c>
      <c r="I18" s="45">
        <v>41.0600334400256</v>
      </c>
      <c r="J18" s="44">
        <v>33.82962114094317</v>
      </c>
      <c r="K18" s="45">
        <v>35.09882135438392</v>
      </c>
      <c r="L18" s="44">
        <v>12.482419272000177</v>
      </c>
      <c r="M18" s="45">
        <v>11.78750421843198</v>
      </c>
      <c r="N18" s="27">
        <v>3876380</v>
      </c>
      <c r="O18" s="67"/>
      <c r="Q18" s="9">
        <f t="shared" si="0"/>
        <v>-1.4847277997897006</v>
      </c>
      <c r="R18" s="9">
        <f t="shared" si="1"/>
        <v>0.910442639917143</v>
      </c>
      <c r="S18" s="9">
        <f t="shared" si="2"/>
        <v>1.2692002134407545</v>
      </c>
      <c r="T18" s="9">
        <f t="shared" si="3"/>
        <v>-0.6949150535681969</v>
      </c>
      <c r="U18" s="9">
        <f t="shared" si="4"/>
        <v>0.5742851598725576</v>
      </c>
      <c r="V18" s="9">
        <f t="shared" si="5"/>
        <v>0</v>
      </c>
    </row>
    <row r="19" spans="1:22" ht="12.75">
      <c r="A19" s="25" t="s">
        <v>35</v>
      </c>
      <c r="B19" s="26">
        <v>1155361</v>
      </c>
      <c r="C19" s="27">
        <v>1392393</v>
      </c>
      <c r="D19" s="27">
        <v>237032</v>
      </c>
      <c r="E19" s="28">
        <v>0.2051583877247025</v>
      </c>
      <c r="F19" s="29">
        <v>7.609396543591138</v>
      </c>
      <c r="G19" s="30">
        <v>7.725836024743014</v>
      </c>
      <c r="H19" s="29">
        <v>31.33592011501167</v>
      </c>
      <c r="I19" s="30">
        <v>32.69048321845916</v>
      </c>
      <c r="J19" s="29">
        <v>39.05091136017227</v>
      </c>
      <c r="K19" s="30">
        <v>39.187643143853784</v>
      </c>
      <c r="L19" s="29">
        <v>22.003771981224915</v>
      </c>
      <c r="M19" s="30">
        <v>20.396037612944045</v>
      </c>
      <c r="N19" s="27">
        <v>3554760</v>
      </c>
      <c r="O19" s="67"/>
      <c r="Q19" s="9">
        <f t="shared" si="0"/>
        <v>0.1164394811518763</v>
      </c>
      <c r="R19" s="9">
        <f t="shared" si="1"/>
        <v>1.3545631034474859</v>
      </c>
      <c r="S19" s="9">
        <f t="shared" si="2"/>
        <v>0.13673178368151184</v>
      </c>
      <c r="T19" s="9">
        <f t="shared" si="3"/>
        <v>-1.6077343682808696</v>
      </c>
      <c r="U19" s="9">
        <f t="shared" si="4"/>
        <v>-1.4710025845993577</v>
      </c>
      <c r="V19" s="9">
        <f t="shared" si="5"/>
        <v>4.440892098500626E-15</v>
      </c>
    </row>
    <row r="20" spans="1:22" ht="12.75">
      <c r="A20" s="40" t="s">
        <v>25</v>
      </c>
      <c r="B20" s="41">
        <v>846714</v>
      </c>
      <c r="C20" s="42">
        <v>1194250</v>
      </c>
      <c r="D20" s="42">
        <v>347536</v>
      </c>
      <c r="E20" s="43">
        <v>0.41045264398604486</v>
      </c>
      <c r="F20" s="44">
        <v>7.194046632038681</v>
      </c>
      <c r="G20" s="45">
        <v>6.934896378480218</v>
      </c>
      <c r="H20" s="44">
        <v>39.25422279541852</v>
      </c>
      <c r="I20" s="45">
        <v>38.82654385597655</v>
      </c>
      <c r="J20" s="44">
        <v>38.93994902647175</v>
      </c>
      <c r="K20" s="45">
        <v>39.89608540925267</v>
      </c>
      <c r="L20" s="44">
        <v>14.611781546071047</v>
      </c>
      <c r="M20" s="45">
        <v>14.342474356290559</v>
      </c>
      <c r="N20" s="27">
        <v>3251876</v>
      </c>
      <c r="O20" s="67"/>
      <c r="Q20" s="9">
        <f t="shared" si="0"/>
        <v>-0.2591502535584631</v>
      </c>
      <c r="R20" s="9">
        <f t="shared" si="1"/>
        <v>-0.427678939441968</v>
      </c>
      <c r="S20" s="9">
        <f t="shared" si="2"/>
        <v>0.9561363827809188</v>
      </c>
      <c r="T20" s="9">
        <f t="shared" si="3"/>
        <v>-0.26930718978048773</v>
      </c>
      <c r="U20" s="9">
        <f t="shared" si="4"/>
        <v>0.6868291930004311</v>
      </c>
      <c r="V20" s="9">
        <f t="shared" si="5"/>
        <v>0</v>
      </c>
    </row>
    <row r="21" spans="1:22" ht="12.75">
      <c r="A21" s="25" t="s">
        <v>41</v>
      </c>
      <c r="B21" s="26">
        <v>960170</v>
      </c>
      <c r="C21" s="27">
        <v>1136615</v>
      </c>
      <c r="D21" s="27">
        <v>176445</v>
      </c>
      <c r="E21" s="28">
        <v>0.18376433339929388</v>
      </c>
      <c r="F21" s="29">
        <v>9.003405646916692</v>
      </c>
      <c r="G21" s="30">
        <v>8.055674084892422</v>
      </c>
      <c r="H21" s="29">
        <v>31.240613641334345</v>
      </c>
      <c r="I21" s="30">
        <v>31.626804150921817</v>
      </c>
      <c r="J21" s="29">
        <v>41.49129841590552</v>
      </c>
      <c r="K21" s="30">
        <v>42.708216942412335</v>
      </c>
      <c r="L21" s="29">
        <v>18.264682295843443</v>
      </c>
      <c r="M21" s="30">
        <v>17.609304821773424</v>
      </c>
      <c r="N21" s="27">
        <v>2968806</v>
      </c>
      <c r="O21" s="67"/>
      <c r="Q21" s="9">
        <f t="shared" si="0"/>
        <v>-0.9477315620242699</v>
      </c>
      <c r="R21" s="9">
        <f t="shared" si="1"/>
        <v>0.3861905095874718</v>
      </c>
      <c r="S21" s="9">
        <f t="shared" si="2"/>
        <v>1.2169185265068165</v>
      </c>
      <c r="T21" s="9">
        <f t="shared" si="3"/>
        <v>-0.6553774740700185</v>
      </c>
      <c r="U21" s="9">
        <f t="shared" si="4"/>
        <v>0.5615410524367981</v>
      </c>
      <c r="V21" s="9">
        <f t="shared" si="5"/>
        <v>0</v>
      </c>
    </row>
    <row r="22" spans="1:22" ht="12.75">
      <c r="A22" s="40" t="s">
        <v>42</v>
      </c>
      <c r="B22" s="41">
        <v>1094413</v>
      </c>
      <c r="C22" s="42">
        <v>1166799</v>
      </c>
      <c r="D22" s="42">
        <v>72386</v>
      </c>
      <c r="E22" s="43">
        <v>0.06614139269179002</v>
      </c>
      <c r="F22" s="44">
        <v>12.302394068783904</v>
      </c>
      <c r="G22" s="45">
        <v>10.046546148908252</v>
      </c>
      <c r="H22" s="44">
        <v>34.2600097038321</v>
      </c>
      <c r="I22" s="45">
        <v>35.38724321841208</v>
      </c>
      <c r="J22" s="44">
        <v>36.83179932986907</v>
      </c>
      <c r="K22" s="45">
        <v>38.41081454475021</v>
      </c>
      <c r="L22" s="44">
        <v>16.605796897514924</v>
      </c>
      <c r="M22" s="45">
        <v>16.155396087929454</v>
      </c>
      <c r="N22" s="27">
        <v>2945831</v>
      </c>
      <c r="O22" s="67"/>
      <c r="Q22" s="9">
        <f t="shared" si="0"/>
        <v>-2.2558479198756523</v>
      </c>
      <c r="R22" s="9">
        <f t="shared" si="1"/>
        <v>1.1272335145799843</v>
      </c>
      <c r="S22" s="9">
        <f t="shared" si="2"/>
        <v>1.5790152148811387</v>
      </c>
      <c r="T22" s="9">
        <f t="shared" si="3"/>
        <v>-0.4504008095854708</v>
      </c>
      <c r="U22" s="9">
        <f t="shared" si="4"/>
        <v>1.128614405295668</v>
      </c>
      <c r="V22" s="9">
        <f t="shared" si="5"/>
        <v>0</v>
      </c>
    </row>
    <row r="23" spans="1:22" ht="12.75">
      <c r="A23" s="25" t="s">
        <v>33</v>
      </c>
      <c r="B23" s="26">
        <v>887403</v>
      </c>
      <c r="C23" s="27">
        <v>994677</v>
      </c>
      <c r="D23" s="27">
        <v>107274</v>
      </c>
      <c r="E23" s="28">
        <v>0.12088532493128827</v>
      </c>
      <c r="F23" s="29">
        <v>7.926162070671386</v>
      </c>
      <c r="G23" s="30">
        <v>8.040600114409</v>
      </c>
      <c r="H23" s="29">
        <v>34.10491062121719</v>
      </c>
      <c r="I23" s="30">
        <v>34.83542898850582</v>
      </c>
      <c r="J23" s="29">
        <v>38.70575150185429</v>
      </c>
      <c r="K23" s="30">
        <v>39.37660165058607</v>
      </c>
      <c r="L23" s="29">
        <v>19.263175806257134</v>
      </c>
      <c r="M23" s="30">
        <v>17.747369246499115</v>
      </c>
      <c r="N23" s="27">
        <v>2813833</v>
      </c>
      <c r="O23" s="67"/>
      <c r="Q23" s="9">
        <f t="shared" si="0"/>
        <v>0.11443804373761335</v>
      </c>
      <c r="R23" s="9">
        <f t="shared" si="1"/>
        <v>0.7305183672886244</v>
      </c>
      <c r="S23" s="9">
        <f t="shared" si="2"/>
        <v>0.6708501487317804</v>
      </c>
      <c r="T23" s="9">
        <f t="shared" si="3"/>
        <v>-1.515806559758019</v>
      </c>
      <c r="U23" s="9">
        <f t="shared" si="4"/>
        <v>-0.8449564110262386</v>
      </c>
      <c r="V23" s="9">
        <f t="shared" si="5"/>
        <v>0</v>
      </c>
    </row>
    <row r="24" spans="1:22" ht="12.75">
      <c r="A24" s="40" t="s">
        <v>36</v>
      </c>
      <c r="B24" s="41">
        <v>942119</v>
      </c>
      <c r="C24" s="42">
        <v>1012419</v>
      </c>
      <c r="D24" s="42">
        <v>70300</v>
      </c>
      <c r="E24" s="43">
        <v>0.07461902371144197</v>
      </c>
      <c r="F24" s="44">
        <v>10.78717232111867</v>
      </c>
      <c r="G24" s="45">
        <v>9.032426297807529</v>
      </c>
      <c r="H24" s="44">
        <v>33.47740572050877</v>
      </c>
      <c r="I24" s="45">
        <v>34.381614726709</v>
      </c>
      <c r="J24" s="44">
        <v>39.167132814432144</v>
      </c>
      <c r="K24" s="45">
        <v>39.77147801453746</v>
      </c>
      <c r="L24" s="44">
        <v>16.568289143940415</v>
      </c>
      <c r="M24" s="45">
        <v>16.81448096094601</v>
      </c>
      <c r="N24" s="27">
        <v>2603607</v>
      </c>
      <c r="O24" s="67"/>
      <c r="Q24" s="9">
        <f t="shared" si="0"/>
        <v>-1.7547460233111405</v>
      </c>
      <c r="R24" s="9">
        <f t="shared" si="1"/>
        <v>0.904209006200233</v>
      </c>
      <c r="S24" s="9">
        <f t="shared" si="2"/>
        <v>0.604345200105314</v>
      </c>
      <c r="T24" s="9">
        <f t="shared" si="3"/>
        <v>0.24619181700559523</v>
      </c>
      <c r="U24" s="9">
        <f t="shared" si="4"/>
        <v>0.8505370171109092</v>
      </c>
      <c r="V24" s="9">
        <f t="shared" si="5"/>
        <v>1.7763568394002505E-15</v>
      </c>
    </row>
    <row r="25" spans="1:22" ht="12.75">
      <c r="A25" s="25" t="s">
        <v>83</v>
      </c>
      <c r="B25" s="26">
        <v>785276</v>
      </c>
      <c r="C25" s="27">
        <v>1003218</v>
      </c>
      <c r="D25" s="27">
        <v>217942</v>
      </c>
      <c r="E25" s="28">
        <v>0.27753554164395705</v>
      </c>
      <c r="F25" s="29">
        <v>7.643809310357123</v>
      </c>
      <c r="G25" s="30">
        <v>7.006552912726845</v>
      </c>
      <c r="H25" s="29">
        <v>33.0584405992288</v>
      </c>
      <c r="I25" s="30">
        <v>32.79008151767612</v>
      </c>
      <c r="J25" s="29">
        <v>38.97890677927251</v>
      </c>
      <c r="K25" s="30">
        <v>40.27320083969785</v>
      </c>
      <c r="L25" s="29">
        <v>20.31884331114156</v>
      </c>
      <c r="M25" s="30">
        <v>19.930164729899186</v>
      </c>
      <c r="N25" s="27">
        <v>2581506</v>
      </c>
      <c r="O25" s="67"/>
      <c r="Q25" s="9">
        <f t="shared" si="0"/>
        <v>-0.6372563976302779</v>
      </c>
      <c r="R25" s="9">
        <f t="shared" si="1"/>
        <v>-0.2683590815526813</v>
      </c>
      <c r="S25" s="9">
        <f t="shared" si="2"/>
        <v>1.2942940604253366</v>
      </c>
      <c r="T25" s="9">
        <f t="shared" si="3"/>
        <v>-0.38867858124237387</v>
      </c>
      <c r="U25" s="9">
        <f t="shared" si="4"/>
        <v>0.9056154791829627</v>
      </c>
      <c r="V25" s="9">
        <f t="shared" si="5"/>
        <v>3.552713678800501E-15</v>
      </c>
    </row>
    <row r="26" spans="1:22" ht="12.75">
      <c r="A26" s="25" t="s">
        <v>37</v>
      </c>
      <c r="B26" s="26">
        <v>869481</v>
      </c>
      <c r="C26" s="27">
        <v>1009316</v>
      </c>
      <c r="D26" s="27">
        <v>139835</v>
      </c>
      <c r="E26" s="28">
        <v>0.16082582598124628</v>
      </c>
      <c r="F26" s="29">
        <v>9.12314357645538</v>
      </c>
      <c r="G26" s="30">
        <v>8.091618482219642</v>
      </c>
      <c r="H26" s="29">
        <v>44.38314350744869</v>
      </c>
      <c r="I26" s="30">
        <v>44.208057734148674</v>
      </c>
      <c r="J26" s="29">
        <v>34.95464535740287</v>
      </c>
      <c r="K26" s="30">
        <v>36.91638693927373</v>
      </c>
      <c r="L26" s="29">
        <v>11.53906755869306</v>
      </c>
      <c r="M26" s="30">
        <v>10.783936844357962</v>
      </c>
      <c r="N26" s="27">
        <v>2395997</v>
      </c>
      <c r="O26" s="67"/>
      <c r="Q26" s="9">
        <f t="shared" si="0"/>
        <v>-1.0315250942357377</v>
      </c>
      <c r="R26" s="9">
        <f t="shared" si="1"/>
        <v>-0.17508577330001884</v>
      </c>
      <c r="S26" s="9">
        <f t="shared" si="2"/>
        <v>1.9617415818708608</v>
      </c>
      <c r="T26" s="9">
        <f t="shared" si="3"/>
        <v>-0.7551307143350972</v>
      </c>
      <c r="U26" s="9">
        <f t="shared" si="4"/>
        <v>1.2066108675357636</v>
      </c>
      <c r="V26" s="9">
        <f t="shared" si="5"/>
        <v>7.105427357601002E-15</v>
      </c>
    </row>
    <row r="27" spans="1:22" ht="12.75">
      <c r="A27" s="40" t="s">
        <v>26</v>
      </c>
      <c r="B27" s="41">
        <v>947248</v>
      </c>
      <c r="C27" s="42">
        <v>966500</v>
      </c>
      <c r="D27" s="42">
        <v>19252</v>
      </c>
      <c r="E27" s="43">
        <v>0.020324138979443608</v>
      </c>
      <c r="F27" s="44">
        <v>16.02019745620999</v>
      </c>
      <c r="G27" s="45">
        <v>12.942265907915157</v>
      </c>
      <c r="H27" s="44">
        <v>37.31842136378224</v>
      </c>
      <c r="I27" s="45">
        <v>36.993895499224</v>
      </c>
      <c r="J27" s="44">
        <v>34.39606101042177</v>
      </c>
      <c r="K27" s="45">
        <v>36.93264355923435</v>
      </c>
      <c r="L27" s="44">
        <v>12.265320169586001</v>
      </c>
      <c r="M27" s="45">
        <v>13.131195033626488</v>
      </c>
      <c r="N27" s="27">
        <v>2358695</v>
      </c>
      <c r="O27" s="67"/>
      <c r="Q27" s="9">
        <f t="shared" si="0"/>
        <v>-3.0779315482948313</v>
      </c>
      <c r="R27" s="9">
        <f t="shared" si="1"/>
        <v>-0.3245258645582396</v>
      </c>
      <c r="S27" s="9">
        <f t="shared" si="2"/>
        <v>2.536582548812582</v>
      </c>
      <c r="T27" s="9">
        <f t="shared" si="3"/>
        <v>0.865874864040487</v>
      </c>
      <c r="U27" s="9">
        <f t="shared" si="4"/>
        <v>3.402457412853069</v>
      </c>
      <c r="V27" s="9">
        <f t="shared" si="5"/>
        <v>-1.7763568394002505E-15</v>
      </c>
    </row>
    <row r="28" spans="1:22" ht="12.75">
      <c r="A28" s="25" t="s">
        <v>27</v>
      </c>
      <c r="B28" s="26">
        <v>691102</v>
      </c>
      <c r="C28" s="27">
        <v>866475</v>
      </c>
      <c r="D28" s="27">
        <v>175373</v>
      </c>
      <c r="E28" s="28">
        <v>0.2537584900636954</v>
      </c>
      <c r="F28" s="29">
        <v>8.486012195016075</v>
      </c>
      <c r="G28" s="30">
        <v>7.900516460371043</v>
      </c>
      <c r="H28" s="29">
        <v>32.31534563638942</v>
      </c>
      <c r="I28" s="30">
        <v>33.09974321244121</v>
      </c>
      <c r="J28" s="29">
        <v>39.57852820567731</v>
      </c>
      <c r="K28" s="30">
        <v>40.052627023283996</v>
      </c>
      <c r="L28" s="29">
        <v>19.620113962917195</v>
      </c>
      <c r="M28" s="30">
        <v>18.94711330390375</v>
      </c>
      <c r="N28" s="27">
        <v>2265223</v>
      </c>
      <c r="O28" s="67"/>
      <c r="Q28" s="9">
        <f t="shared" si="0"/>
        <v>-0.5854957346450318</v>
      </c>
      <c r="R28" s="9">
        <f t="shared" si="1"/>
        <v>0.7843975760517949</v>
      </c>
      <c r="S28" s="9">
        <f t="shared" si="2"/>
        <v>0.4740988176066878</v>
      </c>
      <c r="T28" s="9">
        <f t="shared" si="3"/>
        <v>-0.6730006590134465</v>
      </c>
      <c r="U28" s="9">
        <f t="shared" si="4"/>
        <v>-0.1989018414067587</v>
      </c>
      <c r="V28" s="9">
        <f t="shared" si="5"/>
        <v>4.440892098500626E-15</v>
      </c>
    </row>
    <row r="29" spans="1:22" ht="12.75">
      <c r="A29" s="40" t="s">
        <v>43</v>
      </c>
      <c r="B29" s="41">
        <v>679137</v>
      </c>
      <c r="C29" s="42">
        <v>768130</v>
      </c>
      <c r="D29" s="42">
        <v>88993</v>
      </c>
      <c r="E29" s="43">
        <v>0.13103836192108514</v>
      </c>
      <c r="F29" s="44">
        <v>11.5057786573254</v>
      </c>
      <c r="G29" s="45">
        <v>9.596292294273105</v>
      </c>
      <c r="H29" s="44">
        <v>31.565501511477066</v>
      </c>
      <c r="I29" s="45">
        <v>32.339447749729864</v>
      </c>
      <c r="J29" s="44">
        <v>38.47544751648047</v>
      </c>
      <c r="K29" s="45">
        <v>39.21627849452567</v>
      </c>
      <c r="L29" s="44">
        <v>18.45327231471706</v>
      </c>
      <c r="M29" s="45">
        <v>18.847981461471367</v>
      </c>
      <c r="N29" s="27">
        <v>1979202</v>
      </c>
      <c r="O29" s="67"/>
      <c r="Q29" s="9">
        <f t="shared" si="0"/>
        <v>-1.9094863630522951</v>
      </c>
      <c r="R29" s="9">
        <f t="shared" si="1"/>
        <v>0.7739462382527975</v>
      </c>
      <c r="S29" s="9">
        <f t="shared" si="2"/>
        <v>0.7408309780451958</v>
      </c>
      <c r="T29" s="9">
        <f t="shared" si="3"/>
        <v>0.39470914675430535</v>
      </c>
      <c r="U29" s="9">
        <f t="shared" si="4"/>
        <v>1.1355401247995012</v>
      </c>
      <c r="V29" s="9">
        <f t="shared" si="5"/>
        <v>3.552713678800501E-15</v>
      </c>
    </row>
    <row r="30" spans="1:22" ht="12.75">
      <c r="A30" s="25" t="s">
        <v>31</v>
      </c>
      <c r="B30" s="26">
        <v>556448</v>
      </c>
      <c r="C30" s="27">
        <v>665298</v>
      </c>
      <c r="D30" s="27">
        <v>108850</v>
      </c>
      <c r="E30" s="28">
        <v>0.19561576283857612</v>
      </c>
      <c r="F30" s="29">
        <v>7.643661222611996</v>
      </c>
      <c r="G30" s="30">
        <v>7.77320839683871</v>
      </c>
      <c r="H30" s="29">
        <v>32.63000316291909</v>
      </c>
      <c r="I30" s="30">
        <v>34.54301681351815</v>
      </c>
      <c r="J30" s="29">
        <v>39.39667318419691</v>
      </c>
      <c r="K30" s="30">
        <v>39.48320902813476</v>
      </c>
      <c r="L30" s="29">
        <v>20.329662430272013</v>
      </c>
      <c r="M30" s="30">
        <v>18.200565761508376</v>
      </c>
      <c r="N30" s="27">
        <v>1796857</v>
      </c>
      <c r="O30" s="67"/>
      <c r="Q30" s="9">
        <f t="shared" si="0"/>
        <v>0.12954717422671358</v>
      </c>
      <c r="R30" s="9">
        <f t="shared" si="1"/>
        <v>1.913013650599062</v>
      </c>
      <c r="S30" s="9">
        <f t="shared" si="2"/>
        <v>0.08653584393785252</v>
      </c>
      <c r="T30" s="9">
        <f t="shared" si="3"/>
        <v>-2.129096668763637</v>
      </c>
      <c r="U30" s="9">
        <f t="shared" si="4"/>
        <v>-2.0425608248257845</v>
      </c>
      <c r="V30" s="9">
        <f t="shared" si="5"/>
        <v>-8.881784197001252E-15</v>
      </c>
    </row>
    <row r="31" spans="1:22" ht="12.75">
      <c r="A31" s="40" t="s">
        <v>12</v>
      </c>
      <c r="B31" s="41">
        <v>608459</v>
      </c>
      <c r="C31" s="42">
        <v>694468</v>
      </c>
      <c r="D31" s="42">
        <v>86009</v>
      </c>
      <c r="E31" s="43">
        <v>0.14135545698231106</v>
      </c>
      <c r="F31" s="44">
        <v>8.58151494184489</v>
      </c>
      <c r="G31" s="45">
        <v>7.26527356192078</v>
      </c>
      <c r="H31" s="44">
        <v>33.02638304306453</v>
      </c>
      <c r="I31" s="45">
        <v>33.5438061940939</v>
      </c>
      <c r="J31" s="44">
        <v>40.744898177198465</v>
      </c>
      <c r="K31" s="45">
        <v>41.51710373984115</v>
      </c>
      <c r="L31" s="44">
        <v>17.647203837892118</v>
      </c>
      <c r="M31" s="45">
        <v>17.67381650414418</v>
      </c>
      <c r="N31" s="27">
        <v>1776062</v>
      </c>
      <c r="O31" s="67"/>
      <c r="Q31" s="9">
        <f t="shared" si="0"/>
        <v>-1.3162413799241106</v>
      </c>
      <c r="R31" s="9">
        <f t="shared" si="1"/>
        <v>0.5174231510293694</v>
      </c>
      <c r="S31" s="9">
        <f t="shared" si="2"/>
        <v>0.7722055626426823</v>
      </c>
      <c r="T31" s="9">
        <f t="shared" si="3"/>
        <v>0.026612666252063377</v>
      </c>
      <c r="U31" s="9">
        <f t="shared" si="4"/>
        <v>0.7988182288947456</v>
      </c>
      <c r="V31" s="9">
        <f t="shared" si="5"/>
        <v>4.440892098500626E-15</v>
      </c>
    </row>
    <row r="32" spans="1:22" ht="12.75">
      <c r="A32" s="25" t="s">
        <v>17</v>
      </c>
      <c r="B32" s="26">
        <v>601458</v>
      </c>
      <c r="C32" s="27">
        <v>658476</v>
      </c>
      <c r="D32" s="27">
        <v>57018</v>
      </c>
      <c r="E32" s="28">
        <v>0.09479963688237583</v>
      </c>
      <c r="F32" s="29">
        <v>13.406754918880454</v>
      </c>
      <c r="G32" s="30">
        <v>11.517200323170472</v>
      </c>
      <c r="H32" s="29">
        <v>33.88482653817889</v>
      </c>
      <c r="I32" s="30">
        <v>35.43120781926752</v>
      </c>
      <c r="J32" s="29">
        <v>37.65533087929664</v>
      </c>
      <c r="K32" s="30">
        <v>38.523955315000094</v>
      </c>
      <c r="L32" s="29">
        <v>15.053087663644012</v>
      </c>
      <c r="M32" s="30">
        <v>14.527636542561916</v>
      </c>
      <c r="N32" s="27">
        <v>1689572</v>
      </c>
      <c r="O32" s="67"/>
      <c r="Q32" s="9">
        <f t="shared" si="0"/>
        <v>-1.8895545957099813</v>
      </c>
      <c r="R32" s="9">
        <f t="shared" si="1"/>
        <v>1.5463812810886282</v>
      </c>
      <c r="S32" s="9">
        <f t="shared" si="2"/>
        <v>0.8686244357034525</v>
      </c>
      <c r="T32" s="9">
        <f t="shared" si="3"/>
        <v>-0.5254511210820958</v>
      </c>
      <c r="U32" s="9">
        <f t="shared" si="4"/>
        <v>0.3431733146213567</v>
      </c>
      <c r="V32" s="9">
        <f t="shared" si="5"/>
        <v>3.552713678800501E-15</v>
      </c>
    </row>
    <row r="33" spans="1:22" ht="12.75">
      <c r="A33" s="40" t="s">
        <v>23</v>
      </c>
      <c r="B33" s="41">
        <v>465275</v>
      </c>
      <c r="C33" s="42">
        <v>625248</v>
      </c>
      <c r="D33" s="42">
        <v>159973</v>
      </c>
      <c r="E33" s="43">
        <v>0.34382461984847673</v>
      </c>
      <c r="F33" s="44">
        <v>6.6612218580409435</v>
      </c>
      <c r="G33" s="45">
        <v>6.227608884794513</v>
      </c>
      <c r="H33" s="44">
        <v>37.24829401966579</v>
      </c>
      <c r="I33" s="45">
        <v>37.78708608424177</v>
      </c>
      <c r="J33" s="44">
        <v>40.67336521412068</v>
      </c>
      <c r="K33" s="45">
        <v>41.499053175699885</v>
      </c>
      <c r="L33" s="44">
        <v>15.417118908172586</v>
      </c>
      <c r="M33" s="45">
        <v>14.48625185526383</v>
      </c>
      <c r="N33" s="27">
        <v>1644561</v>
      </c>
      <c r="O33" s="67"/>
      <c r="Q33" s="9">
        <f t="shared" si="0"/>
        <v>-0.4336129732464302</v>
      </c>
      <c r="R33" s="9">
        <f t="shared" si="1"/>
        <v>0.5387920645759792</v>
      </c>
      <c r="S33" s="9">
        <f t="shared" si="2"/>
        <v>0.8256879615792059</v>
      </c>
      <c r="T33" s="9">
        <f t="shared" si="3"/>
        <v>-0.9308670529087557</v>
      </c>
      <c r="U33" s="9">
        <f t="shared" si="4"/>
        <v>-0.10517909132954983</v>
      </c>
      <c r="V33" s="9">
        <f t="shared" si="5"/>
        <v>-8.881784197001252E-16</v>
      </c>
    </row>
    <row r="34" spans="1:22" ht="12.75">
      <c r="A34" s="25" t="s">
        <v>10</v>
      </c>
      <c r="B34" s="26">
        <v>529814</v>
      </c>
      <c r="C34" s="27">
        <v>629655</v>
      </c>
      <c r="D34" s="27">
        <v>99841</v>
      </c>
      <c r="E34" s="28">
        <v>0.18844537894430877</v>
      </c>
      <c r="F34" s="29">
        <v>8.789688456703674</v>
      </c>
      <c r="G34" s="30">
        <v>7.12040720712136</v>
      </c>
      <c r="H34" s="29">
        <v>33.90359635645717</v>
      </c>
      <c r="I34" s="30">
        <v>34.032605156792215</v>
      </c>
      <c r="J34" s="29">
        <v>39.64183656906008</v>
      </c>
      <c r="K34" s="30">
        <v>40.953696865743936</v>
      </c>
      <c r="L34" s="29">
        <v>17.66487861777907</v>
      </c>
      <c r="M34" s="30">
        <v>17.89329077034249</v>
      </c>
      <c r="N34" s="27">
        <v>1607486</v>
      </c>
      <c r="O34" s="67"/>
      <c r="Q34" s="9">
        <f t="shared" si="0"/>
        <v>-1.6692812495823137</v>
      </c>
      <c r="R34" s="9">
        <f t="shared" si="1"/>
        <v>0.12900880033504336</v>
      </c>
      <c r="S34" s="9">
        <f t="shared" si="2"/>
        <v>1.3118602966838537</v>
      </c>
      <c r="T34" s="9">
        <f t="shared" si="3"/>
        <v>0.2284121525634184</v>
      </c>
      <c r="U34" s="9">
        <f t="shared" si="4"/>
        <v>1.5402724492472721</v>
      </c>
      <c r="V34" s="9">
        <f t="shared" si="5"/>
        <v>1.7763568394002505E-15</v>
      </c>
    </row>
    <row r="35" spans="1:22" ht="12.75">
      <c r="A35" s="40" t="s">
        <v>32</v>
      </c>
      <c r="B35" s="41">
        <v>458502</v>
      </c>
      <c r="C35" s="42">
        <v>559946</v>
      </c>
      <c r="D35" s="42">
        <v>101444</v>
      </c>
      <c r="E35" s="43">
        <v>0.2212509432892332</v>
      </c>
      <c r="F35" s="44">
        <v>9.977273817780512</v>
      </c>
      <c r="G35" s="45">
        <v>8.994974515399699</v>
      </c>
      <c r="H35" s="44">
        <v>36.55687434296906</v>
      </c>
      <c r="I35" s="45">
        <v>36.12330474724349</v>
      </c>
      <c r="J35" s="44">
        <v>37.86024924645912</v>
      </c>
      <c r="K35" s="45">
        <v>39.34611551828212</v>
      </c>
      <c r="L35" s="44">
        <v>15.605602592791307</v>
      </c>
      <c r="M35" s="45">
        <v>15.535605219074696</v>
      </c>
      <c r="N35" s="27">
        <v>1592383</v>
      </c>
      <c r="O35" s="67"/>
      <c r="Q35" s="9">
        <f t="shared" si="0"/>
        <v>-0.9822993023808131</v>
      </c>
      <c r="R35" s="9">
        <f t="shared" si="1"/>
        <v>-0.4335695957255723</v>
      </c>
      <c r="S35" s="9">
        <f t="shared" si="2"/>
        <v>1.4858662718229994</v>
      </c>
      <c r="T35" s="9">
        <f t="shared" si="3"/>
        <v>-0.06999737371661041</v>
      </c>
      <c r="U35" s="9">
        <f t="shared" si="4"/>
        <v>1.415868898106389</v>
      </c>
      <c r="V35" s="9">
        <f t="shared" si="5"/>
        <v>3.552713678800501E-15</v>
      </c>
    </row>
    <row r="36" spans="1:22" ht="12.75">
      <c r="A36" s="25" t="s">
        <v>21</v>
      </c>
      <c r="B36" s="26">
        <v>511136</v>
      </c>
      <c r="C36" s="27">
        <v>577659</v>
      </c>
      <c r="D36" s="27">
        <v>66523</v>
      </c>
      <c r="E36" s="28">
        <v>0.13014735804169536</v>
      </c>
      <c r="F36" s="29">
        <v>9.83339072184311</v>
      </c>
      <c r="G36" s="30">
        <v>8.657183563313303</v>
      </c>
      <c r="H36" s="29">
        <v>33.37389657547111</v>
      </c>
      <c r="I36" s="30">
        <v>33.187918824081336</v>
      </c>
      <c r="J36" s="29">
        <v>40.05196268703437</v>
      </c>
      <c r="K36" s="30">
        <v>40.08108590015909</v>
      </c>
      <c r="L36" s="29">
        <v>16.74075001565141</v>
      </c>
      <c r="M36" s="30">
        <v>18.073811712446272</v>
      </c>
      <c r="N36" s="27">
        <v>1569541</v>
      </c>
      <c r="O36" s="67"/>
      <c r="Q36" s="9">
        <f t="shared" si="0"/>
        <v>-1.176207158529806</v>
      </c>
      <c r="R36" s="9">
        <f t="shared" si="1"/>
        <v>-0.18597775138977113</v>
      </c>
      <c r="S36" s="9">
        <f t="shared" si="2"/>
        <v>0.029123213124719882</v>
      </c>
      <c r="T36" s="9">
        <f t="shared" si="3"/>
        <v>1.3330616967948608</v>
      </c>
      <c r="U36" s="9">
        <f t="shared" si="4"/>
        <v>1.3621849099195806</v>
      </c>
      <c r="V36" s="9">
        <f t="shared" si="5"/>
        <v>3.552713678800501E-15</v>
      </c>
    </row>
    <row r="37" spans="1:22" ht="12.75">
      <c r="A37" s="40" t="s">
        <v>13</v>
      </c>
      <c r="B37" s="41">
        <v>330490</v>
      </c>
      <c r="C37" s="42">
        <v>588371</v>
      </c>
      <c r="D37" s="42">
        <v>257881</v>
      </c>
      <c r="E37" s="43">
        <v>0.7802989500438743</v>
      </c>
      <c r="F37" s="44">
        <v>7.818390874156555</v>
      </c>
      <c r="G37" s="45">
        <v>8.968151047553329</v>
      </c>
      <c r="H37" s="44">
        <v>39.27501588550334</v>
      </c>
      <c r="I37" s="45">
        <v>39.725445339760114</v>
      </c>
      <c r="J37" s="44">
        <v>36.96238917970287</v>
      </c>
      <c r="K37" s="45">
        <v>37.91553288656307</v>
      </c>
      <c r="L37" s="44">
        <v>15.944204060637235</v>
      </c>
      <c r="M37" s="45">
        <v>13.390870726123483</v>
      </c>
      <c r="N37" s="27">
        <v>1563282</v>
      </c>
      <c r="O37" s="67"/>
      <c r="Q37" s="9">
        <f t="shared" si="0"/>
        <v>1.149760173396774</v>
      </c>
      <c r="R37" s="9">
        <f t="shared" si="1"/>
        <v>0.4504294542567706</v>
      </c>
      <c r="S37" s="9">
        <f t="shared" si="2"/>
        <v>0.9531437068602031</v>
      </c>
      <c r="T37" s="9">
        <f t="shared" si="3"/>
        <v>-2.553333334513752</v>
      </c>
      <c r="U37" s="9">
        <f t="shared" si="4"/>
        <v>-1.600189627653549</v>
      </c>
      <c r="V37" s="9">
        <f t="shared" si="5"/>
        <v>-4.440892098500626E-15</v>
      </c>
    </row>
    <row r="38" spans="1:22" ht="12.75">
      <c r="A38" s="25" t="s">
        <v>44</v>
      </c>
      <c r="B38" s="26">
        <v>513498</v>
      </c>
      <c r="C38" s="27">
        <v>610757</v>
      </c>
      <c r="D38" s="27">
        <v>97259</v>
      </c>
      <c r="E38" s="28">
        <v>0.18940482728267685</v>
      </c>
      <c r="F38" s="29">
        <v>8.964786620395795</v>
      </c>
      <c r="G38" s="30">
        <v>7.538677411802075</v>
      </c>
      <c r="H38" s="29">
        <v>33.70607090972117</v>
      </c>
      <c r="I38" s="30">
        <v>34.83775052926123</v>
      </c>
      <c r="J38" s="29">
        <v>40.01787738219039</v>
      </c>
      <c r="K38" s="30">
        <v>40.61042280317704</v>
      </c>
      <c r="L38" s="29">
        <v>17.31126508769265</v>
      </c>
      <c r="M38" s="30">
        <v>17.013149255759657</v>
      </c>
      <c r="N38" s="27">
        <v>1540157</v>
      </c>
      <c r="O38" s="67"/>
      <c r="Q38" s="9">
        <f t="shared" si="0"/>
        <v>-1.4261092085937204</v>
      </c>
      <c r="R38" s="9">
        <f t="shared" si="1"/>
        <v>1.1316796195400585</v>
      </c>
      <c r="S38" s="9">
        <f t="shared" si="2"/>
        <v>0.5925454209866459</v>
      </c>
      <c r="T38" s="9">
        <f t="shared" si="3"/>
        <v>-0.29811583193299285</v>
      </c>
      <c r="U38" s="9">
        <f t="shared" si="4"/>
        <v>0.294429589053653</v>
      </c>
      <c r="V38" s="9">
        <f t="shared" si="5"/>
        <v>-8.881784197001252E-15</v>
      </c>
    </row>
    <row r="39" spans="1:22" ht="12.75">
      <c r="A39" s="40" t="s">
        <v>4</v>
      </c>
      <c r="B39" s="41">
        <v>440670</v>
      </c>
      <c r="C39" s="42">
        <v>575293</v>
      </c>
      <c r="D39" s="42">
        <v>134623</v>
      </c>
      <c r="E39" s="43">
        <v>0.3054961762770327</v>
      </c>
      <c r="F39" s="44">
        <v>8.653187192230014</v>
      </c>
      <c r="G39" s="45">
        <v>6.583949396220708</v>
      </c>
      <c r="H39" s="44">
        <v>30.393037874146188</v>
      </c>
      <c r="I39" s="45">
        <v>32.39757827750381</v>
      </c>
      <c r="J39" s="44">
        <v>39.509837293212605</v>
      </c>
      <c r="K39" s="45">
        <v>41.95323078848517</v>
      </c>
      <c r="L39" s="44">
        <v>21.443937640411193</v>
      </c>
      <c r="M39" s="45">
        <v>19.065241537790307</v>
      </c>
      <c r="N39" s="27">
        <v>1499293</v>
      </c>
      <c r="O39" s="67"/>
      <c r="Q39" s="9">
        <f t="shared" si="0"/>
        <v>-2.069237796009306</v>
      </c>
      <c r="R39" s="9">
        <f t="shared" si="1"/>
        <v>2.0045404033576233</v>
      </c>
      <c r="S39" s="9">
        <f t="shared" si="2"/>
        <v>2.4433934952725664</v>
      </c>
      <c r="T39" s="9">
        <f t="shared" si="3"/>
        <v>-2.3786961026208857</v>
      </c>
      <c r="U39" s="9">
        <f t="shared" si="4"/>
        <v>0.06469739265168073</v>
      </c>
      <c r="V39" s="9">
        <f t="shared" si="5"/>
        <v>0</v>
      </c>
    </row>
    <row r="40" spans="1:22" ht="12.75">
      <c r="A40" s="25" t="s">
        <v>19</v>
      </c>
      <c r="B40" s="26">
        <v>469823</v>
      </c>
      <c r="C40" s="27">
        <v>505579</v>
      </c>
      <c r="D40" s="27">
        <v>35756</v>
      </c>
      <c r="E40" s="28">
        <v>0.07610525666048704</v>
      </c>
      <c r="F40" s="29">
        <v>18.083831570612762</v>
      </c>
      <c r="G40" s="30">
        <v>15.321443335265112</v>
      </c>
      <c r="H40" s="29">
        <v>37.13696434614738</v>
      </c>
      <c r="I40" s="30">
        <v>38.655086544338275</v>
      </c>
      <c r="J40" s="29">
        <v>33.866370952465076</v>
      </c>
      <c r="K40" s="30">
        <v>34.78467262287397</v>
      </c>
      <c r="L40" s="29">
        <v>10.91283313077478</v>
      </c>
      <c r="M40" s="30">
        <v>11.238797497522642</v>
      </c>
      <c r="N40" s="27">
        <v>1337726</v>
      </c>
      <c r="O40" s="67"/>
      <c r="Q40" s="9">
        <f t="shared" si="0"/>
        <v>-2.7623882353476503</v>
      </c>
      <c r="R40" s="9">
        <f t="shared" si="1"/>
        <v>1.5181221981908948</v>
      </c>
      <c r="S40" s="9">
        <f t="shared" si="2"/>
        <v>0.9183016704088942</v>
      </c>
      <c r="T40" s="9">
        <f t="shared" si="3"/>
        <v>0.32596436674786133</v>
      </c>
      <c r="U40" s="9">
        <f t="shared" si="4"/>
        <v>1.2442660371567555</v>
      </c>
      <c r="V40" s="9">
        <f t="shared" si="5"/>
        <v>0</v>
      </c>
    </row>
    <row r="41" spans="1:22" ht="12.75">
      <c r="A41" s="25" t="s">
        <v>85</v>
      </c>
      <c r="B41" s="26">
        <v>347531</v>
      </c>
      <c r="C41" s="27">
        <v>432040</v>
      </c>
      <c r="D41" s="27">
        <v>84509</v>
      </c>
      <c r="E41" s="28">
        <v>0.24316967407224105</v>
      </c>
      <c r="F41" s="29">
        <v>6.07024984821498</v>
      </c>
      <c r="G41" s="30">
        <v>5.754096842884918</v>
      </c>
      <c r="H41" s="29">
        <v>29.456365043693943</v>
      </c>
      <c r="I41" s="30">
        <v>28.066151282288676</v>
      </c>
      <c r="J41" s="29">
        <v>42.08056259729348</v>
      </c>
      <c r="K41" s="30">
        <v>41.77390982316452</v>
      </c>
      <c r="L41" s="29">
        <v>22.392822510797597</v>
      </c>
      <c r="M41" s="30">
        <v>24.40584205166188</v>
      </c>
      <c r="N41" s="27">
        <v>1333914</v>
      </c>
      <c r="O41" s="67"/>
      <c r="Q41" s="9">
        <f t="shared" si="0"/>
        <v>-0.31615300533006163</v>
      </c>
      <c r="R41" s="9">
        <f t="shared" si="1"/>
        <v>-1.390213761405267</v>
      </c>
      <c r="S41" s="9">
        <f t="shared" si="2"/>
        <v>-0.3066527741289562</v>
      </c>
      <c r="T41" s="9">
        <f t="shared" si="3"/>
        <v>2.013019540864285</v>
      </c>
      <c r="U41" s="9">
        <f t="shared" si="4"/>
        <v>1.7063667667353286</v>
      </c>
      <c r="V41" s="9">
        <f t="shared" si="5"/>
        <v>0</v>
      </c>
    </row>
    <row r="42" spans="1:22" ht="12.75">
      <c r="A42" s="40" t="s">
        <v>7</v>
      </c>
      <c r="B42" s="41">
        <v>414793</v>
      </c>
      <c r="C42" s="42">
        <v>498751</v>
      </c>
      <c r="D42" s="42">
        <v>83958</v>
      </c>
      <c r="E42" s="43">
        <v>0.20240939456548207</v>
      </c>
      <c r="F42" s="44">
        <v>8.783176186676245</v>
      </c>
      <c r="G42" s="45">
        <v>7.1592838911601175</v>
      </c>
      <c r="H42" s="44">
        <v>29.888402166863955</v>
      </c>
      <c r="I42" s="45">
        <v>32.039434507399484</v>
      </c>
      <c r="J42" s="44">
        <v>38.34515047264539</v>
      </c>
      <c r="K42" s="45">
        <v>39.278317236456665</v>
      </c>
      <c r="L42" s="44">
        <v>22.98327117381441</v>
      </c>
      <c r="M42" s="45">
        <v>21.52296436498373</v>
      </c>
      <c r="N42" s="27">
        <v>1251509</v>
      </c>
      <c r="O42" s="67"/>
      <c r="Q42" s="9">
        <f t="shared" si="0"/>
        <v>-1.6238922955161277</v>
      </c>
      <c r="R42" s="9">
        <f t="shared" si="1"/>
        <v>2.1510323405355294</v>
      </c>
      <c r="S42" s="9">
        <f t="shared" si="2"/>
        <v>0.933166763811272</v>
      </c>
      <c r="T42" s="9">
        <f t="shared" si="3"/>
        <v>-1.4603068088306799</v>
      </c>
      <c r="U42" s="9">
        <f t="shared" si="4"/>
        <v>-0.5271400450194079</v>
      </c>
      <c r="V42" s="9">
        <f t="shared" si="5"/>
        <v>-6.217248937900877E-15</v>
      </c>
    </row>
    <row r="43" spans="1:22" ht="12.75">
      <c r="A43" s="25" t="s">
        <v>1</v>
      </c>
      <c r="B43" s="26">
        <v>325995</v>
      </c>
      <c r="C43" s="27">
        <v>471855</v>
      </c>
      <c r="D43" s="27">
        <v>145860</v>
      </c>
      <c r="E43" s="28">
        <v>0.44743017530943724</v>
      </c>
      <c r="F43" s="29">
        <v>7.163300050614273</v>
      </c>
      <c r="G43" s="30">
        <v>5.944198959426095</v>
      </c>
      <c r="H43" s="29">
        <v>38.1521188975291</v>
      </c>
      <c r="I43" s="30">
        <v>35.638066778989305</v>
      </c>
      <c r="J43" s="29">
        <v>40.11227166060829</v>
      </c>
      <c r="K43" s="30">
        <v>42.781150989181</v>
      </c>
      <c r="L43" s="29">
        <v>14.572309391248332</v>
      </c>
      <c r="M43" s="30">
        <v>15.636583272403598</v>
      </c>
      <c r="N43" s="27">
        <v>1249763</v>
      </c>
      <c r="O43" s="67"/>
      <c r="Q43" s="9">
        <f t="shared" si="0"/>
        <v>-1.219101091188178</v>
      </c>
      <c r="R43" s="9">
        <f t="shared" si="1"/>
        <v>-2.5140521185397944</v>
      </c>
      <c r="S43" s="9">
        <f t="shared" si="2"/>
        <v>2.6688793285727073</v>
      </c>
      <c r="T43" s="9">
        <f t="shared" si="3"/>
        <v>1.064273881155266</v>
      </c>
      <c r="U43" s="9">
        <f t="shared" si="4"/>
        <v>3.7331532097279734</v>
      </c>
      <c r="V43" s="9">
        <f t="shared" si="5"/>
        <v>0</v>
      </c>
    </row>
    <row r="44" spans="1:22" ht="12.75">
      <c r="A44" s="40" t="s">
        <v>18</v>
      </c>
      <c r="B44" s="41">
        <v>375831</v>
      </c>
      <c r="C44" s="42">
        <v>479569</v>
      </c>
      <c r="D44" s="42">
        <v>103738</v>
      </c>
      <c r="E44" s="43">
        <v>0.27602299969933297</v>
      </c>
      <c r="F44" s="44">
        <v>8.259829551048211</v>
      </c>
      <c r="G44" s="45">
        <v>6.536077185973238</v>
      </c>
      <c r="H44" s="44">
        <v>32.1966522186834</v>
      </c>
      <c r="I44" s="45">
        <v>32.86805444054974</v>
      </c>
      <c r="J44" s="44">
        <v>40.757680978950646</v>
      </c>
      <c r="K44" s="45">
        <v>41.38132364685791</v>
      </c>
      <c r="L44" s="44">
        <v>18.785837251317748</v>
      </c>
      <c r="M44" s="45">
        <v>19.21454472661911</v>
      </c>
      <c r="N44" s="27">
        <v>1231311</v>
      </c>
      <c r="O44" s="67"/>
      <c r="Q44" s="9">
        <f t="shared" si="0"/>
        <v>-1.723752365074973</v>
      </c>
      <c r="R44" s="9">
        <f t="shared" si="1"/>
        <v>0.6714022218663445</v>
      </c>
      <c r="S44" s="9">
        <f t="shared" si="2"/>
        <v>0.6236426679072622</v>
      </c>
      <c r="T44" s="9">
        <f t="shared" si="3"/>
        <v>0.428707475301362</v>
      </c>
      <c r="U44" s="9">
        <f t="shared" si="4"/>
        <v>1.0523501432086242</v>
      </c>
      <c r="V44" s="9">
        <f t="shared" si="5"/>
        <v>-4.440892098500626E-15</v>
      </c>
    </row>
    <row r="45" spans="1:22" ht="12.75">
      <c r="A45" s="25" t="s">
        <v>28</v>
      </c>
      <c r="B45" s="26">
        <v>427269</v>
      </c>
      <c r="C45" s="27">
        <v>462064</v>
      </c>
      <c r="D45" s="27">
        <v>34795</v>
      </c>
      <c r="E45" s="28">
        <v>0.08143581678052936</v>
      </c>
      <c r="F45" s="29">
        <v>11.421844318216394</v>
      </c>
      <c r="G45" s="30">
        <v>11.417249558502718</v>
      </c>
      <c r="H45" s="29">
        <v>34.81764415391709</v>
      </c>
      <c r="I45" s="30">
        <v>36.31986045223172</v>
      </c>
      <c r="J45" s="29">
        <v>37.265048482337825</v>
      </c>
      <c r="K45" s="30">
        <v>38.100782575573945</v>
      </c>
      <c r="L45" s="29">
        <v>16.495463045528695</v>
      </c>
      <c r="M45" s="30">
        <v>14.16210741369161</v>
      </c>
      <c r="N45" s="27">
        <v>1188613</v>
      </c>
      <c r="O45" s="67"/>
      <c r="Q45" s="9">
        <f t="shared" si="0"/>
        <v>-0.0045947597136759555</v>
      </c>
      <c r="R45" s="9">
        <f t="shared" si="1"/>
        <v>1.5022162983146359</v>
      </c>
      <c r="S45" s="9">
        <f t="shared" si="2"/>
        <v>0.8357340932361197</v>
      </c>
      <c r="T45" s="9">
        <f t="shared" si="3"/>
        <v>-2.333355631837085</v>
      </c>
      <c r="U45" s="9">
        <f t="shared" si="4"/>
        <v>-1.4976215386009653</v>
      </c>
      <c r="V45" s="9">
        <f t="shared" si="5"/>
        <v>-5.329070518200751E-15</v>
      </c>
    </row>
    <row r="46" spans="1:22" ht="12.75">
      <c r="A46" s="40" t="s">
        <v>29</v>
      </c>
      <c r="B46" s="41">
        <v>334506</v>
      </c>
      <c r="C46" s="42">
        <v>461097</v>
      </c>
      <c r="D46" s="42">
        <v>126591</v>
      </c>
      <c r="E46" s="43">
        <v>0.3784416423023802</v>
      </c>
      <c r="F46" s="44">
        <v>8.036029249101661</v>
      </c>
      <c r="G46" s="45">
        <v>6.344435118857854</v>
      </c>
      <c r="H46" s="44">
        <v>32.25114048776405</v>
      </c>
      <c r="I46" s="45">
        <v>32.71025402464124</v>
      </c>
      <c r="J46" s="44">
        <v>39.8273872516487</v>
      </c>
      <c r="K46" s="45">
        <v>41.957549062344796</v>
      </c>
      <c r="L46" s="44">
        <v>19.885443011485595</v>
      </c>
      <c r="M46" s="45">
        <v>18.98776179415611</v>
      </c>
      <c r="N46" s="27">
        <v>1187941</v>
      </c>
      <c r="O46" s="67"/>
      <c r="Q46" s="9">
        <f t="shared" si="0"/>
        <v>-1.6915941302438071</v>
      </c>
      <c r="R46" s="9">
        <f t="shared" si="1"/>
        <v>0.45911353687719014</v>
      </c>
      <c r="S46" s="9">
        <f t="shared" si="2"/>
        <v>2.1301618106960944</v>
      </c>
      <c r="T46" s="9">
        <f t="shared" si="3"/>
        <v>-0.8976812173294846</v>
      </c>
      <c r="U46" s="9">
        <f t="shared" si="4"/>
        <v>1.2324805933666099</v>
      </c>
      <c r="V46" s="9">
        <f t="shared" si="5"/>
        <v>-7.105427357601002E-15</v>
      </c>
    </row>
    <row r="47" spans="1:22" ht="12.75">
      <c r="A47" s="25" t="s">
        <v>8</v>
      </c>
      <c r="B47" s="26">
        <v>435130</v>
      </c>
      <c r="C47" s="27">
        <v>457407</v>
      </c>
      <c r="D47" s="27">
        <v>22277</v>
      </c>
      <c r="E47" s="28">
        <v>0.0511961942408016</v>
      </c>
      <c r="F47" s="29">
        <v>10.371153448394733</v>
      </c>
      <c r="G47" s="30">
        <v>9.789312362950282</v>
      </c>
      <c r="H47" s="29">
        <v>31.168846091972515</v>
      </c>
      <c r="I47" s="30">
        <v>33.29704180303318</v>
      </c>
      <c r="J47" s="29">
        <v>39.866246868751865</v>
      </c>
      <c r="K47" s="30">
        <v>40.822724619430836</v>
      </c>
      <c r="L47" s="29">
        <v>18.593753590880887</v>
      </c>
      <c r="M47" s="30">
        <v>16.0909212145857</v>
      </c>
      <c r="N47" s="27">
        <v>1183110</v>
      </c>
      <c r="O47" s="67"/>
      <c r="Q47" s="9">
        <f>COUNTIF(Q5:Q46,"&lt;0")</f>
        <v>35</v>
      </c>
      <c r="R47" s="9">
        <f>COUNTIF(R5:R46,"&gt;0")</f>
        <v>32</v>
      </c>
      <c r="S47" s="9">
        <f>COUNTIF(S5:S46,"&lt;0")</f>
        <v>2</v>
      </c>
      <c r="T47" s="9">
        <f>COUNTIF(T5:T46,"&lt;0")</f>
        <v>28</v>
      </c>
      <c r="U47" s="9">
        <f>COUNTIF(U5:U46,"&lt;0")</f>
        <v>14</v>
      </c>
      <c r="V47" s="9">
        <f t="shared" si="5"/>
        <v>97</v>
      </c>
    </row>
    <row r="48" spans="1:22" ht="12.75">
      <c r="A48" s="40" t="s">
        <v>3</v>
      </c>
      <c r="B48" s="41">
        <v>461803</v>
      </c>
      <c r="C48" s="42">
        <v>468719</v>
      </c>
      <c r="D48" s="42">
        <v>6916</v>
      </c>
      <c r="E48" s="43">
        <v>0.014976082875165385</v>
      </c>
      <c r="F48" s="44">
        <v>16.301756376636792</v>
      </c>
      <c r="G48" s="45">
        <v>14.341001751582505</v>
      </c>
      <c r="H48" s="44">
        <v>37.186635859879644</v>
      </c>
      <c r="I48" s="45">
        <v>38.25746342691463</v>
      </c>
      <c r="J48" s="44">
        <v>33.98678657349563</v>
      </c>
      <c r="K48" s="45">
        <v>35.90317439660009</v>
      </c>
      <c r="L48" s="44">
        <v>12.52482118998794</v>
      </c>
      <c r="M48" s="45">
        <v>11.498360424902767</v>
      </c>
      <c r="N48" s="27">
        <v>1170111</v>
      </c>
      <c r="O48" s="67"/>
      <c r="Q48" s="9">
        <f>COUNTIF(Q5:Q47,"&lt;-1")</f>
        <v>23</v>
      </c>
      <c r="R48" s="9">
        <f>COUNTIF(R5:R47,"&gt;1")</f>
        <v>14</v>
      </c>
      <c r="S48" s="9">
        <f>COUNTIF(S5:S47,"&lt;-1")</f>
        <v>0</v>
      </c>
      <c r="T48" s="9">
        <f>COUNTIF(T5:T47,"&lt;-1")</f>
        <v>11</v>
      </c>
      <c r="U48" s="9">
        <f>COUNTIF(U5:U47,"&lt;-1")</f>
        <v>5</v>
      </c>
      <c r="V48" s="9">
        <f t="shared" si="5"/>
        <v>48</v>
      </c>
    </row>
    <row r="49" spans="1:22" ht="12.75">
      <c r="A49" s="57" t="s">
        <v>84</v>
      </c>
      <c r="B49" s="69">
        <v>365450</v>
      </c>
      <c r="C49" s="70">
        <v>424202</v>
      </c>
      <c r="D49" s="70">
        <v>58752</v>
      </c>
      <c r="E49" s="11">
        <v>0.1607661786838145</v>
      </c>
      <c r="F49" s="71">
        <v>13.243945820221645</v>
      </c>
      <c r="G49" s="12">
        <v>10.389625697191432</v>
      </c>
      <c r="H49" s="71">
        <v>34.86331919551238</v>
      </c>
      <c r="I49" s="12">
        <v>36.91661048274171</v>
      </c>
      <c r="J49" s="71">
        <v>36.76645231905869</v>
      </c>
      <c r="K49" s="12">
        <v>37.62075614919307</v>
      </c>
      <c r="L49" s="71">
        <v>15.12628266520728</v>
      </c>
      <c r="M49" s="12">
        <v>15.073007670873782</v>
      </c>
      <c r="N49" s="27">
        <v>1135614</v>
      </c>
      <c r="O49" s="67"/>
      <c r="Q49" s="9">
        <f>COUNTIF(Q5:Q46,"&lt;-2")</f>
        <v>6</v>
      </c>
      <c r="R49" s="9">
        <f>COUNTIF(R5:R46,"&gt;2")</f>
        <v>2</v>
      </c>
      <c r="S49" s="9">
        <f>COUNTIF(S5:S46,"&lt;-2")</f>
        <v>0</v>
      </c>
      <c r="T49" s="9">
        <f>COUNTIF(T5:T46,"&lt;-2")</f>
        <v>6</v>
      </c>
      <c r="U49" s="9">
        <f>COUNTIF(U5:U46,"&lt;-2")</f>
        <v>2</v>
      </c>
      <c r="V49" s="9">
        <f t="shared" si="5"/>
        <v>14</v>
      </c>
    </row>
    <row r="50" spans="1:15" ht="12.75">
      <c r="A50" s="25" t="s">
        <v>39</v>
      </c>
      <c r="B50" s="26">
        <v>365558</v>
      </c>
      <c r="C50" s="27">
        <v>474175</v>
      </c>
      <c r="D50" s="27">
        <v>108617</v>
      </c>
      <c r="E50" s="28">
        <v>0.2971265845638722</v>
      </c>
      <c r="F50" s="29">
        <v>8.17243775269588</v>
      </c>
      <c r="G50" s="30">
        <v>7.942004534190963</v>
      </c>
      <c r="H50" s="29">
        <v>44.118033253273076</v>
      </c>
      <c r="I50" s="30">
        <v>44.1663942637212</v>
      </c>
      <c r="J50" s="29">
        <v>36.639329463450395</v>
      </c>
      <c r="K50" s="30">
        <v>38.26793905203775</v>
      </c>
      <c r="L50" s="29">
        <v>11.070199530580647</v>
      </c>
      <c r="M50" s="30">
        <v>9.623662150050087</v>
      </c>
      <c r="N50" s="27">
        <v>1131184</v>
      </c>
      <c r="O50" s="67"/>
    </row>
    <row r="51" spans="1:15" ht="12.75">
      <c r="A51" s="40" t="s">
        <v>11</v>
      </c>
      <c r="B51" s="41">
        <v>343526</v>
      </c>
      <c r="C51" s="42">
        <v>425584</v>
      </c>
      <c r="D51" s="42">
        <v>82058</v>
      </c>
      <c r="E51" s="43">
        <v>0.23886983809085774</v>
      </c>
      <c r="F51" s="44">
        <v>9.545711241652743</v>
      </c>
      <c r="G51" s="45">
        <v>7.661472235798338</v>
      </c>
      <c r="H51" s="44">
        <v>35.67066248260685</v>
      </c>
      <c r="I51" s="45">
        <v>36.26052671153051</v>
      </c>
      <c r="J51" s="44">
        <v>39.80368298178304</v>
      </c>
      <c r="K51" s="45">
        <v>41.556308507838644</v>
      </c>
      <c r="L51" s="44">
        <v>14.979943293957371</v>
      </c>
      <c r="M51" s="45">
        <v>14.521692544832513</v>
      </c>
      <c r="N51" s="27">
        <v>1100491</v>
      </c>
      <c r="O51" s="67"/>
    </row>
    <row r="52" spans="1:15" ht="12.75">
      <c r="A52" s="25" t="s">
        <v>30</v>
      </c>
      <c r="B52" s="26">
        <v>396089</v>
      </c>
      <c r="C52" s="27">
        <v>420073</v>
      </c>
      <c r="D52" s="27">
        <v>23984</v>
      </c>
      <c r="E52" s="28">
        <v>0.06055204764585737</v>
      </c>
      <c r="F52" s="29">
        <v>10.968241986018294</v>
      </c>
      <c r="G52" s="30">
        <v>9.955174457772817</v>
      </c>
      <c r="H52" s="29">
        <v>33.932525265786225</v>
      </c>
      <c r="I52" s="30">
        <v>35.012247871203336</v>
      </c>
      <c r="J52" s="29">
        <v>39.10434271085539</v>
      </c>
      <c r="K52" s="30">
        <v>40.28775950846639</v>
      </c>
      <c r="L52" s="29">
        <v>15.994890037340094</v>
      </c>
      <c r="M52" s="30">
        <v>14.74481816255746</v>
      </c>
      <c r="N52" s="27">
        <v>1098201</v>
      </c>
      <c r="O52" s="67"/>
    </row>
    <row r="53" spans="1:15" ht="12.75">
      <c r="A53" s="40" t="s">
        <v>45</v>
      </c>
      <c r="B53" s="41">
        <v>333911</v>
      </c>
      <c r="C53" s="42">
        <v>396047</v>
      </c>
      <c r="D53" s="42">
        <v>62136</v>
      </c>
      <c r="E53" s="43">
        <v>0.18608551380457666</v>
      </c>
      <c r="F53" s="44">
        <v>7.085121484467418</v>
      </c>
      <c r="G53" s="45">
        <v>6.111900860251435</v>
      </c>
      <c r="H53" s="44">
        <v>31.40477552401688</v>
      </c>
      <c r="I53" s="45">
        <v>31.374811575393828</v>
      </c>
      <c r="J53" s="44">
        <v>42.750912668345755</v>
      </c>
      <c r="K53" s="45">
        <v>43.596845828904144</v>
      </c>
      <c r="L53" s="44">
        <v>18.759190323169946</v>
      </c>
      <c r="M53" s="45">
        <v>18.91644173545059</v>
      </c>
      <c r="N53" s="27">
        <v>1088514</v>
      </c>
      <c r="O53"/>
    </row>
    <row r="54" spans="1:15" ht="12.75">
      <c r="A54" s="25" t="s">
        <v>22</v>
      </c>
      <c r="B54" s="26">
        <v>367775</v>
      </c>
      <c r="C54" s="27">
        <v>424764</v>
      </c>
      <c r="D54" s="27">
        <v>56989</v>
      </c>
      <c r="E54" s="28">
        <v>0.1549561552579702</v>
      </c>
      <c r="F54" s="29">
        <v>6.83243831146761</v>
      </c>
      <c r="G54" s="30">
        <v>6.657343842698534</v>
      </c>
      <c r="H54" s="29">
        <v>34.91999184283869</v>
      </c>
      <c r="I54" s="30">
        <v>36.22717556101741</v>
      </c>
      <c r="J54" s="29">
        <v>40.957922642920266</v>
      </c>
      <c r="K54" s="30">
        <v>40.38242412257159</v>
      </c>
      <c r="L54" s="29">
        <v>17.289647202773434</v>
      </c>
      <c r="M54" s="30">
        <v>16.733056473712463</v>
      </c>
      <c r="N54" s="27">
        <v>1083346</v>
      </c>
      <c r="O54"/>
    </row>
    <row r="55" spans="1:15" ht="12.75">
      <c r="A55" s="40" t="s">
        <v>15</v>
      </c>
      <c r="B55" s="41">
        <v>366364</v>
      </c>
      <c r="C55" s="42">
        <v>412050</v>
      </c>
      <c r="D55" s="42">
        <v>45686</v>
      </c>
      <c r="E55" s="43">
        <v>0.12470111692196832</v>
      </c>
      <c r="F55" s="44">
        <v>11.589566660479742</v>
      </c>
      <c r="G55" s="45">
        <v>9.484043198640942</v>
      </c>
      <c r="H55" s="44">
        <v>32.977858086493214</v>
      </c>
      <c r="I55" s="45">
        <v>34.67977187234559</v>
      </c>
      <c r="J55" s="44">
        <v>38.0594163181972</v>
      </c>
      <c r="K55" s="45">
        <v>38.99842252153865</v>
      </c>
      <c r="L55" s="44">
        <v>17.373158934829842</v>
      </c>
      <c r="M55" s="45">
        <v>16.83776240747482</v>
      </c>
      <c r="N55" s="27">
        <v>1025598</v>
      </c>
      <c r="O55"/>
    </row>
  </sheetData>
  <mergeCells count="7">
    <mergeCell ref="L4:M4"/>
    <mergeCell ref="A3:M3"/>
    <mergeCell ref="A1:M1"/>
    <mergeCell ref="B4:E4"/>
    <mergeCell ref="F4:G4"/>
    <mergeCell ref="H4:I4"/>
    <mergeCell ref="J4:K4"/>
  </mergeCells>
  <printOptions/>
  <pageMargins left="0.3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workbookViewId="0" topLeftCell="A1">
      <selection activeCell="A14" sqref="A14"/>
    </sheetView>
  </sheetViews>
  <sheetFormatPr defaultColWidth="9.140625" defaultRowHeight="12.75"/>
  <cols>
    <col min="1" max="1" width="60.421875" style="13" customWidth="1"/>
    <col min="2" max="2" width="14.28125" style="49" customWidth="1"/>
    <col min="3" max="3" width="14.28125" style="9" customWidth="1"/>
  </cols>
  <sheetData>
    <row r="1" spans="1:3" ht="18">
      <c r="A1" s="47" t="s">
        <v>76</v>
      </c>
      <c r="B1" s="48"/>
      <c r="C1" s="51"/>
    </row>
    <row r="2" spans="1:3" ht="45" customHeight="1">
      <c r="A2" s="6" t="s">
        <v>51</v>
      </c>
      <c r="B2" s="50" t="s">
        <v>77</v>
      </c>
      <c r="C2" s="50" t="s">
        <v>78</v>
      </c>
    </row>
    <row r="3" spans="1:3" ht="14.25" customHeight="1">
      <c r="A3" s="6" t="s">
        <v>86</v>
      </c>
      <c r="B3" s="84">
        <v>25.5</v>
      </c>
      <c r="C3" s="53">
        <v>22.4</v>
      </c>
    </row>
    <row r="4" spans="1:3" ht="12.75">
      <c r="A4" s="25" t="s">
        <v>20</v>
      </c>
      <c r="B4" s="68">
        <v>34.036330273118935</v>
      </c>
      <c r="C4" s="30">
        <v>29.955065357852497</v>
      </c>
    </row>
    <row r="5" spans="1:3" ht="12.75">
      <c r="A5" s="40" t="s">
        <v>38</v>
      </c>
      <c r="B5" s="72">
        <v>31.719167134728732</v>
      </c>
      <c r="C5" s="45">
        <v>28.20837043075693</v>
      </c>
    </row>
    <row r="6" spans="1:3" ht="12.75">
      <c r="A6" s="25" t="s">
        <v>0</v>
      </c>
      <c r="B6" s="68">
        <v>31.2</v>
      </c>
      <c r="C6" s="30">
        <v>25.952144645775864</v>
      </c>
    </row>
    <row r="7" spans="1:3" ht="12.75">
      <c r="A7" s="40" t="s">
        <v>5</v>
      </c>
      <c r="B7" s="72">
        <v>30.9860148221491</v>
      </c>
      <c r="C7" s="45">
        <v>27.890115649776163</v>
      </c>
    </row>
    <row r="8" spans="1:3" ht="12.75">
      <c r="A8" s="25" t="s">
        <v>34</v>
      </c>
      <c r="B8" s="68">
        <v>29.3</v>
      </c>
      <c r="C8" s="30">
        <v>25.551935927863816</v>
      </c>
    </row>
    <row r="9" spans="1:3" ht="12.75">
      <c r="A9" s="40" t="s">
        <v>14</v>
      </c>
      <c r="B9" s="72">
        <v>29.1</v>
      </c>
      <c r="C9" s="45">
        <v>26.402097950140277</v>
      </c>
    </row>
    <row r="10" spans="1:3" ht="12.75">
      <c r="A10" s="25" t="s">
        <v>16</v>
      </c>
      <c r="B10" s="68">
        <v>28.9</v>
      </c>
      <c r="C10" s="30">
        <v>24.062786467404226</v>
      </c>
    </row>
    <row r="11" spans="1:3" ht="12.75">
      <c r="A11" s="40" t="s">
        <v>9</v>
      </c>
      <c r="B11" s="72">
        <v>28.8</v>
      </c>
      <c r="C11" s="45">
        <v>26.07115239055843</v>
      </c>
    </row>
    <row r="12" spans="1:3" ht="12.75">
      <c r="A12" s="25" t="s">
        <v>24</v>
      </c>
      <c r="B12" s="68">
        <v>27.85818153172188</v>
      </c>
      <c r="C12" s="30">
        <v>24.001555412774003</v>
      </c>
    </row>
    <row r="13" spans="1:3" ht="12.75">
      <c r="A13" s="40" t="s">
        <v>2</v>
      </c>
      <c r="B13" s="72">
        <v>27.80252694720425</v>
      </c>
      <c r="C13" s="45">
        <v>23.572126328086508</v>
      </c>
    </row>
    <row r="14" spans="1:3" ht="12.75">
      <c r="A14" s="25" t="s">
        <v>35</v>
      </c>
      <c r="B14" s="68">
        <v>27.7</v>
      </c>
      <c r="C14" s="30">
        <v>24.129525818106384</v>
      </c>
    </row>
    <row r="15" spans="1:3" ht="12.75">
      <c r="A15" s="40" t="s">
        <v>6</v>
      </c>
      <c r="B15" s="72">
        <v>27.5</v>
      </c>
      <c r="C15" s="45">
        <v>24.135642110284056</v>
      </c>
    </row>
    <row r="16" spans="1:3" ht="12.75">
      <c r="A16" s="25" t="s">
        <v>23</v>
      </c>
      <c r="B16" s="68">
        <v>27</v>
      </c>
      <c r="C16" s="30">
        <v>22.809307424015945</v>
      </c>
    </row>
    <row r="17" spans="1:3" ht="12.75">
      <c r="A17" s="40" t="s">
        <v>19</v>
      </c>
      <c r="B17" s="72">
        <v>26.7</v>
      </c>
      <c r="C17" s="45">
        <v>24.270539805022565</v>
      </c>
    </row>
    <row r="18" spans="1:3" ht="12.75">
      <c r="A18" s="25" t="s">
        <v>11</v>
      </c>
      <c r="B18" s="68">
        <v>26.6</v>
      </c>
      <c r="C18" s="30">
        <v>22.552512830713223</v>
      </c>
    </row>
    <row r="19" spans="1:3" ht="12.75">
      <c r="A19" s="40" t="s">
        <v>4</v>
      </c>
      <c r="B19" s="72">
        <v>26.12862791471121</v>
      </c>
      <c r="C19" s="45">
        <v>21.61081342486343</v>
      </c>
    </row>
    <row r="20" spans="1:3" ht="12.75">
      <c r="A20" s="25" t="s">
        <v>40</v>
      </c>
      <c r="B20" s="68">
        <v>26.1</v>
      </c>
      <c r="C20" s="30">
        <v>23.13250567759765</v>
      </c>
    </row>
    <row r="21" spans="1:3" ht="12.75">
      <c r="A21" s="40" t="s">
        <v>25</v>
      </c>
      <c r="B21" s="72">
        <v>26.1</v>
      </c>
      <c r="C21" s="45">
        <v>22.970940786085933</v>
      </c>
    </row>
    <row r="22" spans="1:3" ht="12.75">
      <c r="A22" s="25" t="s">
        <v>83</v>
      </c>
      <c r="B22" s="68">
        <v>25.9</v>
      </c>
      <c r="C22" s="30">
        <v>22.211800386718878</v>
      </c>
    </row>
    <row r="23" spans="1:3" ht="12.75">
      <c r="A23" s="40" t="s">
        <v>18</v>
      </c>
      <c r="B23" s="72">
        <v>25.8</v>
      </c>
      <c r="C23" s="45">
        <v>22.659535172627983</v>
      </c>
    </row>
    <row r="24" spans="1:3" ht="12.75">
      <c r="A24" s="25" t="s">
        <v>39</v>
      </c>
      <c r="B24" s="68">
        <v>25.7</v>
      </c>
      <c r="C24" s="30">
        <v>20.885738604123322</v>
      </c>
    </row>
    <row r="25" spans="1:3" ht="12.75">
      <c r="A25" s="40" t="s">
        <v>37</v>
      </c>
      <c r="B25" s="72">
        <v>25.6</v>
      </c>
      <c r="C25" s="45">
        <v>21.78452293325518</v>
      </c>
    </row>
    <row r="26" spans="1:3" ht="12.75">
      <c r="A26" s="25" t="s">
        <v>31</v>
      </c>
      <c r="B26" s="68">
        <v>25.6</v>
      </c>
      <c r="C26" s="30">
        <v>21.80065061005978</v>
      </c>
    </row>
    <row r="27" spans="1:3" ht="12.75">
      <c r="A27" s="40" t="s">
        <v>36</v>
      </c>
      <c r="B27" s="72">
        <v>25.543286958573432</v>
      </c>
      <c r="C27" s="45">
        <v>23.232351974522516</v>
      </c>
    </row>
    <row r="28" spans="1:3" ht="12.75">
      <c r="A28" s="25" t="s">
        <v>1</v>
      </c>
      <c r="B28" s="68">
        <v>25.5</v>
      </c>
      <c r="C28" s="30">
        <v>21.67278855824198</v>
      </c>
    </row>
    <row r="29" spans="1:3" ht="12.75">
      <c r="A29" s="40" t="s">
        <v>33</v>
      </c>
      <c r="B29" s="72">
        <v>25.3</v>
      </c>
      <c r="C29" s="45">
        <v>22.16882362651508</v>
      </c>
    </row>
    <row r="30" spans="1:3" ht="12.75">
      <c r="A30" s="25" t="s">
        <v>26</v>
      </c>
      <c r="B30" s="68">
        <v>25.3</v>
      </c>
      <c r="C30" s="30">
        <v>22.460837996130053</v>
      </c>
    </row>
    <row r="31" spans="1:3" ht="12.75">
      <c r="A31" s="40" t="s">
        <v>29</v>
      </c>
      <c r="B31" s="72">
        <v>24.9</v>
      </c>
      <c r="C31" s="45">
        <v>20.199133392349626</v>
      </c>
    </row>
    <row r="32" spans="1:3" ht="12.75">
      <c r="A32" s="25" t="s">
        <v>84</v>
      </c>
      <c r="B32" s="68">
        <v>24.56687255801577</v>
      </c>
      <c r="C32" s="30">
        <v>21.76115701747394</v>
      </c>
    </row>
    <row r="33" spans="1:3" ht="12.75">
      <c r="A33" s="40" t="s">
        <v>32</v>
      </c>
      <c r="B33" s="72">
        <v>24.5</v>
      </c>
      <c r="C33" s="45">
        <v>22.027940189867255</v>
      </c>
    </row>
    <row r="34" spans="1:3" ht="12.75">
      <c r="A34" s="25" t="s">
        <v>27</v>
      </c>
      <c r="B34" s="68">
        <v>24.358552927361817</v>
      </c>
      <c r="C34" s="30">
        <v>21.469566120392777</v>
      </c>
    </row>
    <row r="35" spans="1:3" ht="12.75">
      <c r="A35" s="40" t="s">
        <v>43</v>
      </c>
      <c r="B35" s="72">
        <v>24.330004896606276</v>
      </c>
      <c r="C35" s="45">
        <v>22.428497721839097</v>
      </c>
    </row>
    <row r="36" spans="1:3" ht="12.75">
      <c r="A36" s="25" t="s">
        <v>21</v>
      </c>
      <c r="B36" s="68">
        <v>24.12503327437407</v>
      </c>
      <c r="C36" s="30">
        <v>21.847006505781696</v>
      </c>
    </row>
    <row r="37" spans="1:3" ht="12.75">
      <c r="A37" s="40" t="s">
        <v>13</v>
      </c>
      <c r="B37" s="72">
        <v>24.081292716807155</v>
      </c>
      <c r="C37" s="45">
        <v>20.31314810881025</v>
      </c>
    </row>
    <row r="38" spans="1:3" ht="12.75">
      <c r="A38" s="25" t="s">
        <v>42</v>
      </c>
      <c r="B38" s="68">
        <v>24</v>
      </c>
      <c r="C38" s="30">
        <v>21.923679121403843</v>
      </c>
    </row>
    <row r="39" spans="1:3" ht="12.75">
      <c r="A39" s="40" t="s">
        <v>10</v>
      </c>
      <c r="B39" s="72">
        <v>23.8</v>
      </c>
      <c r="C39" s="45">
        <v>21.802379841693877</v>
      </c>
    </row>
    <row r="40" spans="1:3" ht="12.75">
      <c r="A40" s="25" t="s">
        <v>41</v>
      </c>
      <c r="B40" s="68">
        <v>23.671031587294284</v>
      </c>
      <c r="C40" s="30">
        <v>21.1904259047443</v>
      </c>
    </row>
    <row r="41" spans="1:3" ht="12.75">
      <c r="A41" s="40" t="s">
        <v>44</v>
      </c>
      <c r="B41" s="72">
        <v>23.2</v>
      </c>
      <c r="C41" s="45">
        <v>21.230982228574426</v>
      </c>
    </row>
    <row r="42" spans="1:3" ht="12.75">
      <c r="A42" s="25" t="s">
        <v>28</v>
      </c>
      <c r="B42" s="68">
        <v>23.18274492067782</v>
      </c>
      <c r="C42" s="30">
        <v>19.594230986339518</v>
      </c>
    </row>
    <row r="43" spans="1:3" ht="12.75">
      <c r="A43" s="40" t="s">
        <v>12</v>
      </c>
      <c r="B43" s="72">
        <v>22.91569848108017</v>
      </c>
      <c r="C43" s="45">
        <v>21.486325774339935</v>
      </c>
    </row>
    <row r="44" spans="1:3" ht="12.75">
      <c r="A44" s="25" t="s">
        <v>8</v>
      </c>
      <c r="B44" s="68">
        <v>22.9</v>
      </c>
      <c r="C44" s="30">
        <v>20.684977352707264</v>
      </c>
    </row>
    <row r="45" spans="1:3" ht="12.75">
      <c r="A45" s="40" t="s">
        <v>15</v>
      </c>
      <c r="B45" s="72">
        <v>22.72555139495547</v>
      </c>
      <c r="C45" s="45">
        <v>21.305226779074477</v>
      </c>
    </row>
    <row r="46" spans="1:3" ht="12.75">
      <c r="A46" s="25" t="s">
        <v>85</v>
      </c>
      <c r="B46" s="68">
        <v>22.4</v>
      </c>
      <c r="C46" s="30">
        <v>19.81193002247617</v>
      </c>
    </row>
    <row r="47" spans="1:3" ht="12.75">
      <c r="A47" s="40" t="s">
        <v>7</v>
      </c>
      <c r="B47" s="72">
        <v>22.4</v>
      </c>
      <c r="C47" s="45">
        <v>18.847284188577248</v>
      </c>
    </row>
    <row r="48" spans="1:3" ht="12.75">
      <c r="A48" s="25" t="s">
        <v>17</v>
      </c>
      <c r="B48" s="68">
        <v>22.1</v>
      </c>
      <c r="C48" s="30">
        <v>19.955336163543244</v>
      </c>
    </row>
    <row r="49" spans="1:3" ht="12.75">
      <c r="A49" s="40" t="s">
        <v>22</v>
      </c>
      <c r="B49" s="72">
        <v>22</v>
      </c>
      <c r="C49" s="45">
        <v>20.292985706180318</v>
      </c>
    </row>
    <row r="50" spans="1:3" ht="12.75">
      <c r="A50" s="25" t="s">
        <v>3</v>
      </c>
      <c r="B50" s="68">
        <v>21.1</v>
      </c>
      <c r="C50" s="30">
        <v>19.42941298334593</v>
      </c>
    </row>
    <row r="51" spans="1:3" ht="12.75">
      <c r="A51" s="40" t="s">
        <v>30</v>
      </c>
      <c r="B51" s="72">
        <v>21.1</v>
      </c>
      <c r="C51" s="45">
        <v>19.771337305434752</v>
      </c>
    </row>
    <row r="52" spans="1:3" ht="12.75">
      <c r="A52" s="25" t="s">
        <v>45</v>
      </c>
      <c r="B52" s="68">
        <v>20.7</v>
      </c>
      <c r="C52" s="30">
        <v>18.316745934978268</v>
      </c>
    </row>
    <row r="53" spans="1:3" ht="12.75">
      <c r="A53" s="40"/>
      <c r="B53" s="72"/>
      <c r="C53" s="45"/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6"/>
  <sheetViews>
    <sheetView workbookViewId="0" topLeftCell="A1">
      <selection activeCell="F6" sqref="F6"/>
    </sheetView>
  </sheetViews>
  <sheetFormatPr defaultColWidth="9.140625" defaultRowHeight="12.75"/>
  <cols>
    <col min="1" max="1" width="59.57421875" style="0" customWidth="1"/>
    <col min="2" max="3" width="9.140625" style="9" customWidth="1"/>
  </cols>
  <sheetData>
    <row r="1" spans="1:3" ht="15.75">
      <c r="A1" s="52" t="s">
        <v>79</v>
      </c>
      <c r="B1" s="54"/>
      <c r="C1" s="54"/>
    </row>
    <row r="2" spans="2:3" ht="12.75">
      <c r="B2" s="55" t="s">
        <v>55</v>
      </c>
      <c r="C2" s="12"/>
    </row>
    <row r="3" spans="1:3" ht="12.75">
      <c r="A3" s="53" t="s">
        <v>51</v>
      </c>
      <c r="B3" s="87" t="s">
        <v>61</v>
      </c>
      <c r="C3" s="87" t="s">
        <v>60</v>
      </c>
    </row>
    <row r="4" spans="1:3" ht="12.75">
      <c r="A4" s="6" t="s">
        <v>86</v>
      </c>
      <c r="B4" s="85">
        <v>75.69584843463511</v>
      </c>
      <c r="C4" s="86">
        <v>73.18597155682448</v>
      </c>
    </row>
    <row r="5" spans="1:3" ht="12.75">
      <c r="A5" s="25" t="s">
        <v>40</v>
      </c>
      <c r="B5" s="68">
        <v>84.1666139635047</v>
      </c>
      <c r="C5" s="30">
        <v>82.77591987822719</v>
      </c>
    </row>
    <row r="6" spans="1:3" ht="12.75">
      <c r="A6" s="40" t="s">
        <v>45</v>
      </c>
      <c r="B6" s="72">
        <v>83.96650649340883</v>
      </c>
      <c r="C6" s="45">
        <v>82.57708693253254</v>
      </c>
    </row>
    <row r="7" spans="1:3" ht="12.75">
      <c r="A7" s="25" t="s">
        <v>12</v>
      </c>
      <c r="B7" s="68">
        <v>82.80594332193296</v>
      </c>
      <c r="C7" s="30">
        <v>79.81426208285386</v>
      </c>
    </row>
    <row r="8" spans="1:3" ht="12.75">
      <c r="A8" s="40" t="s">
        <v>10</v>
      </c>
      <c r="B8" s="72">
        <v>82.79244239747159</v>
      </c>
      <c r="C8" s="45">
        <v>79.74515634539617</v>
      </c>
    </row>
    <row r="9" spans="1:3" ht="12.75">
      <c r="A9" s="25" t="s">
        <v>36</v>
      </c>
      <c r="B9" s="68">
        <v>82.62120610445501</v>
      </c>
      <c r="C9" s="30">
        <v>79.62947557638229</v>
      </c>
    </row>
    <row r="10" spans="1:3" ht="12.75">
      <c r="A10" s="40" t="s">
        <v>8</v>
      </c>
      <c r="B10" s="72">
        <v>82.4729460456384</v>
      </c>
      <c r="C10" s="45">
        <v>78.91862415967054</v>
      </c>
    </row>
    <row r="11" spans="1:3" ht="12.75">
      <c r="A11" s="25" t="s">
        <v>42</v>
      </c>
      <c r="B11" s="68">
        <v>82.32943782917835</v>
      </c>
      <c r="C11" s="30">
        <v>79.54850353952759</v>
      </c>
    </row>
    <row r="12" spans="1:3" ht="12.75">
      <c r="A12" s="40" t="s">
        <v>44</v>
      </c>
      <c r="B12" s="72">
        <v>82.02441890060958</v>
      </c>
      <c r="C12" s="45">
        <v>79.47077402014462</v>
      </c>
    </row>
    <row r="13" spans="1:3" ht="12.75">
      <c r="A13" s="25" t="s">
        <v>15</v>
      </c>
      <c r="B13" s="68">
        <v>82.01070977089044</v>
      </c>
      <c r="C13" s="30">
        <v>79.44903631023202</v>
      </c>
    </row>
    <row r="14" spans="1:3" ht="12.75">
      <c r="A14" s="40" t="s">
        <v>30</v>
      </c>
      <c r="B14" s="72">
        <v>81.78687109869314</v>
      </c>
      <c r="C14" s="45">
        <v>77.67576358603425</v>
      </c>
    </row>
    <row r="15" spans="1:3" ht="12.75">
      <c r="A15" s="25" t="s">
        <v>22</v>
      </c>
      <c r="B15" s="68">
        <v>81.75045457937172</v>
      </c>
      <c r="C15" s="30">
        <v>80.30134052545755</v>
      </c>
    </row>
    <row r="16" spans="1:3" ht="12.75">
      <c r="A16" s="40" t="s">
        <v>3</v>
      </c>
      <c r="B16" s="72">
        <v>81.68617276832902</v>
      </c>
      <c r="C16" s="45">
        <v>77.09076257432379</v>
      </c>
    </row>
    <row r="17" spans="1:3" ht="12.75">
      <c r="A17" s="25" t="s">
        <v>43</v>
      </c>
      <c r="B17" s="68">
        <v>81.36993555803296</v>
      </c>
      <c r="C17" s="30">
        <v>78.96887309343995</v>
      </c>
    </row>
    <row r="18" spans="1:3" ht="12.75">
      <c r="A18" s="40" t="s">
        <v>7</v>
      </c>
      <c r="B18" s="72">
        <v>81.19339948070918</v>
      </c>
      <c r="C18" s="45">
        <v>79.28405941943397</v>
      </c>
    </row>
    <row r="19" spans="1:3" ht="12.75">
      <c r="A19" s="25" t="s">
        <v>4</v>
      </c>
      <c r="B19" s="68">
        <v>80.89243496459024</v>
      </c>
      <c r="C19" s="30">
        <v>78.75858055471055</v>
      </c>
    </row>
    <row r="20" spans="1:3" ht="12.75">
      <c r="A20" s="40" t="s">
        <v>84</v>
      </c>
      <c r="B20" s="72">
        <v>80.88751758424296</v>
      </c>
      <c r="C20" s="45">
        <v>78.13967993649325</v>
      </c>
    </row>
    <row r="21" spans="1:3" ht="12.75">
      <c r="A21" s="25" t="s">
        <v>18</v>
      </c>
      <c r="B21" s="68">
        <v>80.69334423659213</v>
      </c>
      <c r="C21" s="30">
        <v>79.10985501808491</v>
      </c>
    </row>
    <row r="22" spans="1:3" ht="12.75">
      <c r="A22" s="40" t="s">
        <v>28</v>
      </c>
      <c r="B22" s="72">
        <v>80.68329913237571</v>
      </c>
      <c r="C22" s="45">
        <v>78.59696933840169</v>
      </c>
    </row>
    <row r="23" spans="1:3" ht="12.75">
      <c r="A23" s="25" t="s">
        <v>23</v>
      </c>
      <c r="B23" s="68">
        <v>80.57267282506808</v>
      </c>
      <c r="C23" s="30">
        <v>77.99398419875583</v>
      </c>
    </row>
    <row r="24" spans="1:3" ht="12.75">
      <c r="A24" s="40" t="s">
        <v>11</v>
      </c>
      <c r="B24" s="72">
        <v>80.2775345923391</v>
      </c>
      <c r="C24" s="45">
        <v>76.2261141474536</v>
      </c>
    </row>
    <row r="25" spans="1:3" ht="12.75">
      <c r="A25" s="25" t="s">
        <v>17</v>
      </c>
      <c r="B25" s="68">
        <v>80.09879052002742</v>
      </c>
      <c r="C25" s="30">
        <v>77.16900118019753</v>
      </c>
    </row>
    <row r="26" spans="1:3" ht="12.75">
      <c r="A26" s="40" t="s">
        <v>37</v>
      </c>
      <c r="B26" s="72">
        <v>79.72662429026737</v>
      </c>
      <c r="C26" s="45">
        <v>78.81046581925877</v>
      </c>
    </row>
    <row r="27" spans="1:3" ht="12.75">
      <c r="A27" s="25" t="s">
        <v>39</v>
      </c>
      <c r="B27" s="68">
        <v>79.64283010774393</v>
      </c>
      <c r="C27" s="30">
        <v>79.36569715457844</v>
      </c>
    </row>
    <row r="28" spans="1:3" ht="12.75">
      <c r="A28" s="40" t="s">
        <v>21</v>
      </c>
      <c r="B28" s="72">
        <v>78.86536182882453</v>
      </c>
      <c r="C28" s="45">
        <v>72.71234168874585</v>
      </c>
    </row>
    <row r="29" spans="1:3" ht="12.75">
      <c r="A29" s="25" t="s">
        <v>6</v>
      </c>
      <c r="B29" s="68">
        <v>78.75372678474218</v>
      </c>
      <c r="C29" s="30">
        <v>78.63331891024225</v>
      </c>
    </row>
    <row r="30" spans="1:3" ht="12.75">
      <c r="A30" s="40" t="s">
        <v>29</v>
      </c>
      <c r="B30" s="72">
        <v>78.49402809830357</v>
      </c>
      <c r="C30" s="45">
        <v>77.40013347316236</v>
      </c>
    </row>
    <row r="31" spans="1:3" ht="12.75">
      <c r="A31" s="25" t="s">
        <v>41</v>
      </c>
      <c r="B31" s="68">
        <v>78.3390680329667</v>
      </c>
      <c r="C31" s="30">
        <v>75.86022276968197</v>
      </c>
    </row>
    <row r="32" spans="1:3" ht="12.75">
      <c r="A32" s="40" t="s">
        <v>26</v>
      </c>
      <c r="B32" s="72">
        <v>77.40037868112287</v>
      </c>
      <c r="C32" s="45">
        <v>71.9937489317022</v>
      </c>
    </row>
    <row r="33" spans="1:3" ht="12.75">
      <c r="A33" s="25" t="s">
        <v>85</v>
      </c>
      <c r="B33" s="68">
        <v>77.15874576777534</v>
      </c>
      <c r="C33" s="30">
        <v>76.29230313474</v>
      </c>
    </row>
    <row r="34" spans="1:3" ht="12.75">
      <c r="A34" s="40" t="s">
        <v>9</v>
      </c>
      <c r="B34" s="72">
        <v>77.03543464256221</v>
      </c>
      <c r="C34" s="45">
        <v>76.06361534507882</v>
      </c>
    </row>
    <row r="35" spans="1:3" ht="12.75">
      <c r="A35" s="25" t="s">
        <v>0</v>
      </c>
      <c r="B35" s="68">
        <v>77.00161892079711</v>
      </c>
      <c r="C35" s="30">
        <v>77.90249574191742</v>
      </c>
    </row>
    <row r="36" spans="1:3" ht="12.75">
      <c r="A36" s="40" t="s">
        <v>16</v>
      </c>
      <c r="B36" s="72">
        <v>76.63844768836898</v>
      </c>
      <c r="C36" s="45">
        <v>75.29254751589508</v>
      </c>
    </row>
    <row r="37" spans="1:3" ht="12.75">
      <c r="A37" s="25" t="s">
        <v>1</v>
      </c>
      <c r="B37" s="68">
        <v>76.46468455848964</v>
      </c>
      <c r="C37" s="30">
        <v>74.88669162735165</v>
      </c>
    </row>
    <row r="38" spans="1:3" ht="12.75">
      <c r="A38" s="40" t="s">
        <v>32</v>
      </c>
      <c r="B38" s="72">
        <v>76.2389345699421</v>
      </c>
      <c r="C38" s="45">
        <v>74.4972162156089</v>
      </c>
    </row>
    <row r="39" spans="1:3" ht="12.75">
      <c r="A39" s="25" t="s">
        <v>83</v>
      </c>
      <c r="B39" s="68">
        <v>75.60312772793968</v>
      </c>
      <c r="C39" s="30">
        <v>74.97894038741896</v>
      </c>
    </row>
    <row r="40" spans="1:3" ht="12.75">
      <c r="A40" s="40" t="s">
        <v>31</v>
      </c>
      <c r="B40" s="72">
        <v>75.31966064533387</v>
      </c>
      <c r="C40" s="45">
        <v>75.2197333605464</v>
      </c>
    </row>
    <row r="41" spans="1:3" ht="12.75">
      <c r="A41" s="25" t="s">
        <v>25</v>
      </c>
      <c r="B41" s="68">
        <v>74.64304564678669</v>
      </c>
      <c r="C41" s="30">
        <v>74.94317178193022</v>
      </c>
    </row>
    <row r="42" spans="1:3" ht="12.75">
      <c r="A42" s="40" t="s">
        <v>13</v>
      </c>
      <c r="B42" s="72">
        <v>74.49450917036162</v>
      </c>
      <c r="C42" s="45">
        <v>74.26693107385374</v>
      </c>
    </row>
    <row r="43" spans="1:3" ht="12.75">
      <c r="A43" s="25" t="s">
        <v>33</v>
      </c>
      <c r="B43" s="68">
        <v>73.87939850850671</v>
      </c>
      <c r="C43" s="30">
        <v>70.89502505595532</v>
      </c>
    </row>
    <row r="44" spans="1:3" ht="12.75">
      <c r="A44" s="40" t="s">
        <v>2</v>
      </c>
      <c r="B44" s="72">
        <v>73.86382767328577</v>
      </c>
      <c r="C44" s="45">
        <v>71.94308143462897</v>
      </c>
    </row>
    <row r="45" spans="1:3" ht="12.75">
      <c r="A45" s="25" t="s">
        <v>24</v>
      </c>
      <c r="B45" s="68">
        <v>73.28498031366713</v>
      </c>
      <c r="C45" s="30">
        <v>69.13456638539155</v>
      </c>
    </row>
    <row r="46" spans="1:3" ht="12.75">
      <c r="A46" s="40" t="s">
        <v>27</v>
      </c>
      <c r="B46" s="72">
        <v>73.1206108224078</v>
      </c>
      <c r="C46" s="45">
        <v>73.75702701415912</v>
      </c>
    </row>
    <row r="47" spans="1:3" ht="12.75">
      <c r="A47" s="25" t="s">
        <v>19</v>
      </c>
      <c r="B47" s="68">
        <v>73.0072244632492</v>
      </c>
      <c r="C47" s="30">
        <v>70.94698672364147</v>
      </c>
    </row>
    <row r="48" spans="1:3" ht="12.75">
      <c r="A48" s="40" t="s">
        <v>14</v>
      </c>
      <c r="B48" s="72">
        <v>72.42134936969708</v>
      </c>
      <c r="C48" s="45">
        <v>72.34546763766949</v>
      </c>
    </row>
    <row r="49" spans="1:3" ht="12.75">
      <c r="A49" s="25" t="s">
        <v>35</v>
      </c>
      <c r="B49" s="68">
        <v>71.63049255048912</v>
      </c>
      <c r="C49" s="30">
        <v>73.0784259075276</v>
      </c>
    </row>
    <row r="50" spans="1:3" ht="12.75">
      <c r="A50" s="40" t="s">
        <v>5</v>
      </c>
      <c r="B50" s="72">
        <v>70.4783519056411</v>
      </c>
      <c r="C50" s="45">
        <v>67.59427834979266</v>
      </c>
    </row>
    <row r="51" spans="1:4" ht="12.75">
      <c r="A51" s="25" t="s">
        <v>38</v>
      </c>
      <c r="B51" s="68">
        <v>70.4258499233665</v>
      </c>
      <c r="C51" s="30">
        <v>66.09556549898728</v>
      </c>
      <c r="D51" s="9"/>
    </row>
    <row r="52" spans="1:4" ht="12.75">
      <c r="A52" s="40" t="s">
        <v>34</v>
      </c>
      <c r="B52" s="72">
        <v>68.05589021714333</v>
      </c>
      <c r="C52" s="45">
        <v>68.28934842898708</v>
      </c>
      <c r="D52" s="9"/>
    </row>
    <row r="53" spans="1:4" ht="25.5">
      <c r="A53" s="25" t="s">
        <v>20</v>
      </c>
      <c r="B53" s="68">
        <v>56.295828684338105</v>
      </c>
      <c r="C53" s="30">
        <v>55.42060916468389</v>
      </c>
      <c r="D53" s="9"/>
    </row>
    <row r="54" spans="1:4" ht="12.75">
      <c r="A54" s="40"/>
      <c r="B54" s="72"/>
      <c r="C54" s="45"/>
      <c r="D54" s="9"/>
    </row>
    <row r="55" ht="12.75">
      <c r="D55" s="9"/>
    </row>
    <row r="56" ht="12.75">
      <c r="D56" s="9"/>
    </row>
    <row r="57" ht="12.75">
      <c r="D57" s="9"/>
    </row>
    <row r="58" ht="12.75">
      <c r="D58" s="9"/>
    </row>
    <row r="59" ht="12.75">
      <c r="D59" s="9"/>
    </row>
    <row r="60" ht="12.75">
      <c r="D60" s="9"/>
    </row>
    <row r="61" ht="12.75">
      <c r="D61" s="9"/>
    </row>
    <row r="62" ht="12.75">
      <c r="D62" s="9"/>
    </row>
    <row r="63" ht="12.75">
      <c r="D63" s="9"/>
    </row>
    <row r="64" ht="12.75">
      <c r="D64" s="9"/>
    </row>
    <row r="65" ht="12.75">
      <c r="D65" s="9"/>
    </row>
    <row r="66" ht="12.75">
      <c r="D66" s="9"/>
    </row>
    <row r="67" ht="12.75">
      <c r="D67" s="9"/>
    </row>
    <row r="68" ht="12.75">
      <c r="D68" s="9"/>
    </row>
    <row r="69" ht="12.75">
      <c r="D69" s="9"/>
    </row>
    <row r="70" ht="12.75">
      <c r="D70" s="9"/>
    </row>
    <row r="71" ht="12.75">
      <c r="D71" s="9"/>
    </row>
    <row r="72" ht="12.75">
      <c r="D72" s="9"/>
    </row>
    <row r="73" ht="12.75">
      <c r="D73" s="9"/>
    </row>
    <row r="74" ht="12.75">
      <c r="D74" s="9"/>
    </row>
    <row r="75" ht="12.75">
      <c r="D75" s="9"/>
    </row>
    <row r="76" ht="12.75">
      <c r="D76" s="9"/>
    </row>
    <row r="77" ht="12.75">
      <c r="D77" s="9"/>
    </row>
    <row r="78" ht="12.75">
      <c r="D78" s="9"/>
    </row>
    <row r="79" ht="12.75">
      <c r="D79" s="9"/>
    </row>
    <row r="80" ht="12.75">
      <c r="D80" s="9"/>
    </row>
    <row r="81" ht="12.75">
      <c r="D81" s="9"/>
    </row>
    <row r="82" ht="12.75">
      <c r="D82" s="9"/>
    </row>
    <row r="83" ht="12.75">
      <c r="D83" s="9"/>
    </row>
    <row r="84" ht="12.75">
      <c r="D84" s="9"/>
    </row>
    <row r="85" ht="12.75">
      <c r="D85" s="9"/>
    </row>
    <row r="86" ht="12.75">
      <c r="D86" s="9"/>
    </row>
    <row r="87" ht="12.75">
      <c r="D87" s="9"/>
    </row>
    <row r="88" ht="12.75">
      <c r="D88" s="9"/>
    </row>
    <row r="89" ht="12.75">
      <c r="D89" s="9"/>
    </row>
    <row r="90" ht="12.75">
      <c r="D90" s="9"/>
    </row>
    <row r="91" ht="12.75">
      <c r="D91" s="9"/>
    </row>
    <row r="92" ht="12.75">
      <c r="D92" s="9"/>
    </row>
    <row r="93" ht="12.75">
      <c r="D93" s="9"/>
    </row>
    <row r="94" ht="12.75">
      <c r="D94" s="9"/>
    </row>
    <row r="95" ht="12.75">
      <c r="D95" s="9"/>
    </row>
    <row r="96" ht="12.75">
      <c r="D96" s="9"/>
    </row>
    <row r="97" ht="12.75">
      <c r="D97" s="9"/>
    </row>
    <row r="98" ht="12.75">
      <c r="D98" s="9"/>
    </row>
    <row r="99" ht="12.75">
      <c r="D99" s="9"/>
    </row>
    <row r="100" ht="12.75">
      <c r="D100" s="9"/>
    </row>
    <row r="101" ht="12.75">
      <c r="D101" s="9"/>
    </row>
    <row r="102" ht="12.75">
      <c r="D102" s="9"/>
    </row>
    <row r="103" ht="12.75">
      <c r="D103" s="9"/>
    </row>
    <row r="104" ht="12.75">
      <c r="D104" s="9"/>
    </row>
    <row r="105" ht="12.75">
      <c r="D105" s="9"/>
    </row>
    <row r="106" ht="12.75">
      <c r="D106" s="9"/>
    </row>
    <row r="107" ht="12.75">
      <c r="D107" s="9"/>
    </row>
    <row r="108" ht="12.75">
      <c r="D108" s="9"/>
    </row>
    <row r="109" ht="12.75">
      <c r="D109" s="9"/>
    </row>
    <row r="110" ht="12.75">
      <c r="D110" s="9"/>
    </row>
    <row r="111" ht="12.75">
      <c r="D111" s="9"/>
    </row>
    <row r="112" ht="12.75">
      <c r="D112" s="9"/>
    </row>
    <row r="113" ht="12.75">
      <c r="D113" s="9"/>
    </row>
    <row r="114" ht="12.75">
      <c r="D114" s="9"/>
    </row>
    <row r="115" ht="12.75">
      <c r="D115" s="9"/>
    </row>
    <row r="116" ht="12.75">
      <c r="D116" s="9"/>
    </row>
    <row r="117" ht="12.75">
      <c r="D117" s="9"/>
    </row>
    <row r="118" ht="12.75">
      <c r="D118" s="9"/>
    </row>
    <row r="119" ht="12.75">
      <c r="D119" s="9"/>
    </row>
    <row r="120" ht="12.75">
      <c r="D120" s="9"/>
    </row>
    <row r="121" ht="12.75">
      <c r="D121" s="9"/>
    </row>
    <row r="122" ht="12.75">
      <c r="D122" s="9"/>
    </row>
    <row r="123" ht="12.75">
      <c r="D123" s="9"/>
    </row>
    <row r="124" ht="12.75">
      <c r="D124" s="9"/>
    </row>
    <row r="125" ht="12.75">
      <c r="D125" s="9"/>
    </row>
    <row r="126" ht="12.75">
      <c r="D126" s="9"/>
    </row>
    <row r="127" ht="12.75">
      <c r="D127" s="9"/>
    </row>
    <row r="128" ht="12.75">
      <c r="D128" s="9"/>
    </row>
    <row r="129" ht="12.75">
      <c r="D129" s="9"/>
    </row>
    <row r="130" ht="12.75">
      <c r="D130" s="9"/>
    </row>
    <row r="131" ht="12.75">
      <c r="D131" s="9"/>
    </row>
    <row r="132" ht="12.75">
      <c r="D132" s="9"/>
    </row>
    <row r="133" ht="12.75">
      <c r="D133" s="9"/>
    </row>
    <row r="134" ht="12.75">
      <c r="D134" s="9"/>
    </row>
    <row r="135" ht="12.75">
      <c r="D135" s="9"/>
    </row>
    <row r="136" ht="12.75">
      <c r="D136" s="9"/>
    </row>
    <row r="137" ht="12.75">
      <c r="D137" s="9"/>
    </row>
    <row r="138" ht="12.75">
      <c r="D138" s="9"/>
    </row>
    <row r="139" ht="12.75">
      <c r="D139" s="9"/>
    </row>
    <row r="140" ht="12.75">
      <c r="D140" s="9"/>
    </row>
    <row r="141" ht="12.75">
      <c r="D141" s="9"/>
    </row>
    <row r="142" ht="12.75">
      <c r="D142" s="9"/>
    </row>
    <row r="143" ht="12.75">
      <c r="D143" s="9"/>
    </row>
    <row r="144" ht="12.75">
      <c r="D144" s="9"/>
    </row>
    <row r="145" ht="12.75">
      <c r="D145" s="9"/>
    </row>
    <row r="146" ht="12.75">
      <c r="D146" s="9"/>
    </row>
    <row r="147" ht="12.75">
      <c r="D147" s="9"/>
    </row>
    <row r="148" ht="12.75">
      <c r="D148" s="9"/>
    </row>
    <row r="149" ht="12.75">
      <c r="D149" s="9"/>
    </row>
    <row r="150" ht="12.75">
      <c r="D150" s="9"/>
    </row>
    <row r="151" ht="12.75">
      <c r="D151" s="9"/>
    </row>
    <row r="152" ht="12.75">
      <c r="D152" s="9"/>
    </row>
    <row r="153" ht="12.75">
      <c r="D153" s="9"/>
    </row>
    <row r="154" ht="12.75">
      <c r="D154" s="9"/>
    </row>
    <row r="155" ht="12.75">
      <c r="D155" s="9"/>
    </row>
    <row r="156" ht="12.75">
      <c r="D156" s="9"/>
    </row>
    <row r="157" ht="12.75">
      <c r="D157" s="9"/>
    </row>
    <row r="158" ht="12.75">
      <c r="D158" s="9"/>
    </row>
    <row r="159" ht="12.75">
      <c r="D159" s="9"/>
    </row>
    <row r="160" ht="12.75">
      <c r="D160" s="9"/>
    </row>
    <row r="161" ht="12.75">
      <c r="D161" s="9"/>
    </row>
    <row r="162" ht="12.75">
      <c r="D162" s="9"/>
    </row>
    <row r="163" ht="12.75">
      <c r="D163" s="9"/>
    </row>
    <row r="164" ht="12.75">
      <c r="D164" s="9"/>
    </row>
    <row r="165" ht="12.75">
      <c r="D165" s="9"/>
    </row>
    <row r="166" ht="12.75">
      <c r="D166" s="9"/>
    </row>
    <row r="167" ht="12.75">
      <c r="D167" s="9"/>
    </row>
    <row r="168" ht="12.75">
      <c r="D168" s="9"/>
    </row>
    <row r="169" ht="12.75">
      <c r="D169" s="9"/>
    </row>
    <row r="170" ht="12.75">
      <c r="D170" s="9"/>
    </row>
    <row r="171" ht="12.75">
      <c r="D171" s="9"/>
    </row>
    <row r="172" ht="12.75">
      <c r="D172" s="9"/>
    </row>
    <row r="173" ht="12.75">
      <c r="D173" s="9"/>
    </row>
    <row r="174" ht="12.75">
      <c r="D174" s="9"/>
    </row>
    <row r="175" ht="12.75">
      <c r="D175" s="9"/>
    </row>
    <row r="176" ht="12.75">
      <c r="D176" s="9"/>
    </row>
    <row r="177" ht="12.75">
      <c r="D177" s="9"/>
    </row>
    <row r="178" ht="12.75">
      <c r="D178" s="9"/>
    </row>
    <row r="179" ht="12.75">
      <c r="D179" s="9"/>
    </row>
    <row r="180" ht="12.75">
      <c r="D180" s="9"/>
    </row>
    <row r="181" ht="12.75">
      <c r="D181" s="9"/>
    </row>
    <row r="182" ht="12.75">
      <c r="D182" s="9"/>
    </row>
    <row r="183" ht="12.75">
      <c r="D183" s="9"/>
    </row>
    <row r="184" ht="12.75">
      <c r="D184" s="9"/>
    </row>
    <row r="185" ht="12.75">
      <c r="D185" s="9"/>
    </row>
    <row r="186" ht="12.75">
      <c r="D186" s="9"/>
    </row>
    <row r="187" ht="12.75">
      <c r="D187" s="9"/>
    </row>
    <row r="188" ht="12.75">
      <c r="D188" s="9"/>
    </row>
    <row r="189" ht="12.75">
      <c r="D189" s="9"/>
    </row>
    <row r="190" ht="12.75">
      <c r="D190" s="9"/>
    </row>
    <row r="191" ht="12.75">
      <c r="D191" s="9"/>
    </row>
    <row r="192" ht="12.75">
      <c r="D192" s="9"/>
    </row>
    <row r="193" ht="12.75">
      <c r="D193" s="9"/>
    </row>
    <row r="194" ht="12.75">
      <c r="D194" s="9"/>
    </row>
    <row r="195" ht="12.75">
      <c r="D195" s="9"/>
    </row>
    <row r="196" ht="12.75">
      <c r="D196" s="9"/>
    </row>
    <row r="197" ht="12.75">
      <c r="D197" s="9"/>
    </row>
    <row r="198" ht="12.75">
      <c r="D198" s="9"/>
    </row>
    <row r="199" ht="12.75">
      <c r="D199" s="9"/>
    </row>
    <row r="200" ht="12.75">
      <c r="D200" s="9"/>
    </row>
    <row r="201" ht="12.75">
      <c r="D201" s="9"/>
    </row>
    <row r="202" ht="12.75">
      <c r="D202" s="9"/>
    </row>
    <row r="203" ht="12.75">
      <c r="D203" s="9"/>
    </row>
    <row r="204" ht="12.75">
      <c r="D204" s="9"/>
    </row>
    <row r="205" ht="12.75">
      <c r="D205" s="9"/>
    </row>
    <row r="206" ht="12.75">
      <c r="D206" s="9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28"/>
  <sheetViews>
    <sheetView workbookViewId="0" topLeftCell="A1">
      <selection activeCell="D5" sqref="D5"/>
    </sheetView>
  </sheetViews>
  <sheetFormatPr defaultColWidth="9.140625" defaultRowHeight="12.75"/>
  <cols>
    <col min="1" max="1" width="55.00390625" style="13" bestFit="1" customWidth="1"/>
    <col min="2" max="3" width="9.140625" style="9" customWidth="1"/>
  </cols>
  <sheetData>
    <row r="1" ht="31.5">
      <c r="A1" s="56" t="s">
        <v>80</v>
      </c>
    </row>
    <row r="2" spans="1:3" ht="12.75">
      <c r="A2" s="46"/>
      <c r="B2" s="98" t="s">
        <v>57</v>
      </c>
      <c r="C2" s="98"/>
    </row>
    <row r="3" spans="1:4" ht="12.75">
      <c r="A3" s="6" t="s">
        <v>51</v>
      </c>
      <c r="B3" s="87" t="s">
        <v>61</v>
      </c>
      <c r="C3" s="87" t="s">
        <v>60</v>
      </c>
      <c r="D3" t="s">
        <v>89</v>
      </c>
    </row>
    <row r="4" spans="1:4" ht="12.75">
      <c r="A4" s="6" t="s">
        <v>86</v>
      </c>
      <c r="B4" s="55">
        <v>4.7</v>
      </c>
      <c r="C4" s="55">
        <v>5.3</v>
      </c>
      <c r="D4" s="9">
        <f>B4-C4</f>
        <v>-0.5999999999999996</v>
      </c>
    </row>
    <row r="5" spans="1:4" ht="25.5">
      <c r="A5" s="25" t="s">
        <v>20</v>
      </c>
      <c r="B5" s="68">
        <v>24.896455904347338</v>
      </c>
      <c r="C5" s="30">
        <v>24.78074582176916</v>
      </c>
      <c r="D5" s="9">
        <f>B5-C5</f>
        <v>0.11571008257817894</v>
      </c>
    </row>
    <row r="6" spans="1:4" ht="12.75">
      <c r="A6" s="40" t="s">
        <v>5</v>
      </c>
      <c r="B6" s="72">
        <v>11.49413433700607</v>
      </c>
      <c r="C6" s="45">
        <v>13.412683135766178</v>
      </c>
      <c r="D6" s="9">
        <f aca="true" t="shared" si="0" ref="D6:D53">B6-C6</f>
        <v>-1.9185487987601082</v>
      </c>
    </row>
    <row r="7" spans="1:4" ht="12.75">
      <c r="A7" s="25" t="s">
        <v>34</v>
      </c>
      <c r="B7" s="68">
        <v>9.475440663116519</v>
      </c>
      <c r="C7" s="30">
        <v>9.29017540121587</v>
      </c>
      <c r="D7" s="9">
        <f t="shared" si="0"/>
        <v>0.18526526190064807</v>
      </c>
    </row>
    <row r="8" spans="1:4" ht="12.75">
      <c r="A8" s="40" t="s">
        <v>38</v>
      </c>
      <c r="B8" s="72">
        <v>9.426207303261325</v>
      </c>
      <c r="C8" s="45">
        <v>10.979110485631224</v>
      </c>
      <c r="D8" s="9">
        <f t="shared" si="0"/>
        <v>-1.5529031823698993</v>
      </c>
    </row>
    <row r="9" spans="1:4" ht="12.75">
      <c r="A9" s="25" t="s">
        <v>2</v>
      </c>
      <c r="B9" s="68">
        <v>9.033836090910345</v>
      </c>
      <c r="C9" s="30">
        <v>8.603100598275272</v>
      </c>
      <c r="D9" s="9">
        <f t="shared" si="0"/>
        <v>0.4307354926350726</v>
      </c>
    </row>
    <row r="10" spans="1:4" ht="12.75">
      <c r="A10" s="40" t="s">
        <v>24</v>
      </c>
      <c r="B10" s="72">
        <v>8.734409436652985</v>
      </c>
      <c r="C10" s="45">
        <v>10.174313478401238</v>
      </c>
      <c r="D10" s="9">
        <f t="shared" si="0"/>
        <v>-1.4399040417482531</v>
      </c>
    </row>
    <row r="11" spans="1:4" ht="12.75">
      <c r="A11" s="25" t="s">
        <v>35</v>
      </c>
      <c r="B11" s="68">
        <v>6.751344425027474</v>
      </c>
      <c r="C11" s="30">
        <v>6.0938139696772895</v>
      </c>
      <c r="D11" s="9">
        <f t="shared" si="0"/>
        <v>0.6575304553501846</v>
      </c>
    </row>
    <row r="12" spans="1:4" ht="12.75">
      <c r="A12" s="40" t="s">
        <v>26</v>
      </c>
      <c r="B12" s="72">
        <v>6.180049444178581</v>
      </c>
      <c r="C12" s="45">
        <v>7.442580519131687</v>
      </c>
      <c r="D12" s="9">
        <f t="shared" si="0"/>
        <v>-1.262531074953106</v>
      </c>
    </row>
    <row r="13" spans="1:4" ht="12.75">
      <c r="A13" s="25" t="s">
        <v>27</v>
      </c>
      <c r="B13" s="68">
        <v>5.712072664557117</v>
      </c>
      <c r="C13" s="30">
        <v>4.763795940502194</v>
      </c>
      <c r="D13" s="9">
        <f t="shared" si="0"/>
        <v>0.9482767240549226</v>
      </c>
    </row>
    <row r="14" spans="1:4" ht="12.75">
      <c r="A14" s="40" t="s">
        <v>19</v>
      </c>
      <c r="B14" s="72">
        <v>5.600405313249992</v>
      </c>
      <c r="C14" s="45">
        <v>7.07075646467819</v>
      </c>
      <c r="D14" s="9">
        <f t="shared" si="0"/>
        <v>-1.4703511514281988</v>
      </c>
    </row>
    <row r="15" spans="1:4" ht="12.75">
      <c r="A15" s="25" t="s">
        <v>14</v>
      </c>
      <c r="B15" s="68">
        <v>4.662555619635207</v>
      </c>
      <c r="C15" s="30">
        <v>4.561037432132533</v>
      </c>
      <c r="D15" s="9">
        <f t="shared" si="0"/>
        <v>0.10151818750267427</v>
      </c>
    </row>
    <row r="16" spans="1:4" ht="12.75">
      <c r="A16" s="40" t="s">
        <v>41</v>
      </c>
      <c r="B16" s="72">
        <v>4.459026667920153</v>
      </c>
      <c r="C16" s="45">
        <v>5.161373798424595</v>
      </c>
      <c r="D16" s="9">
        <f t="shared" si="0"/>
        <v>-0.7023471305044424</v>
      </c>
    </row>
    <row r="17" spans="1:4" ht="12.75">
      <c r="A17" s="25" t="s">
        <v>83</v>
      </c>
      <c r="B17" s="68">
        <v>4.343975780538995</v>
      </c>
      <c r="C17" s="30">
        <v>4.015203822964862</v>
      </c>
      <c r="D17" s="9">
        <f t="shared" si="0"/>
        <v>0.3287719575741326</v>
      </c>
    </row>
    <row r="18" spans="1:4" ht="12.75">
      <c r="A18" s="40" t="s">
        <v>13</v>
      </c>
      <c r="B18" s="72">
        <v>4.060438269979431</v>
      </c>
      <c r="C18" s="45">
        <v>2.045550147226729</v>
      </c>
      <c r="D18" s="9">
        <f t="shared" si="0"/>
        <v>2.0148881227527022</v>
      </c>
    </row>
    <row r="19" spans="1:4" ht="12.75">
      <c r="A19" s="25" t="s">
        <v>17</v>
      </c>
      <c r="B19" s="68">
        <v>4.020296738811086</v>
      </c>
      <c r="C19" s="30">
        <v>4.88345549413007</v>
      </c>
      <c r="D19" s="9">
        <f t="shared" si="0"/>
        <v>-0.8631587553189837</v>
      </c>
    </row>
    <row r="20" spans="1:4" ht="12.75">
      <c r="A20" s="40" t="s">
        <v>16</v>
      </c>
      <c r="B20" s="72">
        <v>3.903848518381901</v>
      </c>
      <c r="C20" s="45">
        <v>4.352052896682779</v>
      </c>
      <c r="D20" s="9">
        <f t="shared" si="0"/>
        <v>-0.4482043783008782</v>
      </c>
    </row>
    <row r="21" spans="1:4" ht="12.75">
      <c r="A21" s="25" t="s">
        <v>0</v>
      </c>
      <c r="B21" s="68">
        <v>3.6528598992930323</v>
      </c>
      <c r="C21" s="30">
        <v>4.544093514493035</v>
      </c>
      <c r="D21" s="9">
        <f t="shared" si="0"/>
        <v>-0.8912336152000027</v>
      </c>
    </row>
    <row r="22" spans="1:4" ht="12.75">
      <c r="A22" s="40" t="s">
        <v>3</v>
      </c>
      <c r="B22" s="72">
        <v>3.512635725953685</v>
      </c>
      <c r="C22" s="45">
        <v>4.696284469481588</v>
      </c>
      <c r="D22" s="9">
        <f t="shared" si="0"/>
        <v>-1.183648743527903</v>
      </c>
    </row>
    <row r="23" spans="1:4" ht="12.75">
      <c r="A23" s="25" t="s">
        <v>42</v>
      </c>
      <c r="B23" s="68">
        <v>3.4243269606781346</v>
      </c>
      <c r="C23" s="30">
        <v>4.441256945679405</v>
      </c>
      <c r="D23" s="9">
        <f t="shared" si="0"/>
        <v>-1.0169299850012705</v>
      </c>
    </row>
    <row r="24" spans="1:4" ht="12.75">
      <c r="A24" s="40" t="s">
        <v>33</v>
      </c>
      <c r="B24" s="72">
        <v>3.3672103873557813</v>
      </c>
      <c r="C24" s="45">
        <v>3.281574323456698</v>
      </c>
      <c r="D24" s="9">
        <f t="shared" si="0"/>
        <v>0.0856360638990834</v>
      </c>
    </row>
    <row r="25" spans="1:4" ht="12.75">
      <c r="A25" s="25" t="s">
        <v>9</v>
      </c>
      <c r="B25" s="68">
        <v>3.2786688361443828</v>
      </c>
      <c r="C25" s="30">
        <v>3.763159665424041</v>
      </c>
      <c r="D25" s="9">
        <f t="shared" si="0"/>
        <v>-0.48449082927965836</v>
      </c>
    </row>
    <row r="26" spans="1:4" ht="12.75">
      <c r="A26" s="40" t="s">
        <v>85</v>
      </c>
      <c r="B26" s="72">
        <v>2.975938558056164</v>
      </c>
      <c r="C26" s="45">
        <v>2.97618799260647</v>
      </c>
      <c r="D26" s="9">
        <f t="shared" si="0"/>
        <v>-0.00024943455030568273</v>
      </c>
    </row>
    <row r="27" spans="1:4" ht="12.75">
      <c r="A27" s="25" t="s">
        <v>43</v>
      </c>
      <c r="B27" s="68">
        <v>2.934510443843654</v>
      </c>
      <c r="C27" s="30">
        <v>3.542958685028876</v>
      </c>
      <c r="D27" s="9">
        <f t="shared" si="0"/>
        <v>-0.6084482411852221</v>
      </c>
    </row>
    <row r="28" spans="1:4" ht="12.75">
      <c r="A28" s="40" t="s">
        <v>32</v>
      </c>
      <c r="B28" s="72">
        <v>2.893006147262357</v>
      </c>
      <c r="C28" s="45">
        <v>3.610363525423963</v>
      </c>
      <c r="D28" s="9">
        <f t="shared" si="0"/>
        <v>-0.7173573781616058</v>
      </c>
    </row>
    <row r="29" spans="1:4" ht="12.75">
      <c r="A29" s="25" t="s">
        <v>8</v>
      </c>
      <c r="B29" s="68">
        <v>2.810435620138402</v>
      </c>
      <c r="C29" s="30">
        <v>3.5068439073918882</v>
      </c>
      <c r="D29" s="9">
        <f t="shared" si="0"/>
        <v>-0.6964082872534862</v>
      </c>
    </row>
    <row r="30" spans="1:4" ht="12.75">
      <c r="A30" s="40" t="s">
        <v>31</v>
      </c>
      <c r="B30" s="72">
        <v>2.720412405670578</v>
      </c>
      <c r="C30" s="45">
        <v>2.3999008666875623</v>
      </c>
      <c r="D30" s="9">
        <f t="shared" si="0"/>
        <v>0.32051153898301576</v>
      </c>
    </row>
    <row r="31" spans="1:4" ht="12.75">
      <c r="A31" s="25" t="s">
        <v>1</v>
      </c>
      <c r="B31" s="68">
        <v>2.569249359265445</v>
      </c>
      <c r="C31" s="30">
        <v>3.1798212567666253</v>
      </c>
      <c r="D31" s="9">
        <f t="shared" si="0"/>
        <v>-0.6105718975011802</v>
      </c>
    </row>
    <row r="32" spans="1:4" ht="12.75">
      <c r="A32" s="40" t="s">
        <v>28</v>
      </c>
      <c r="B32" s="72">
        <v>2.479389422903841</v>
      </c>
      <c r="C32" s="45">
        <v>2.5945140439882266</v>
      </c>
      <c r="D32" s="9">
        <f t="shared" si="0"/>
        <v>-0.11512462108438548</v>
      </c>
    </row>
    <row r="33" spans="1:4" ht="12.75">
      <c r="A33" s="25" t="s">
        <v>36</v>
      </c>
      <c r="B33" s="68">
        <v>2.4145172902521783</v>
      </c>
      <c r="C33" s="30">
        <v>2.9183815413589613</v>
      </c>
      <c r="D33" s="9">
        <f t="shared" si="0"/>
        <v>-0.503864251106783</v>
      </c>
    </row>
    <row r="34" spans="1:4" ht="12.75">
      <c r="A34" s="40" t="s">
        <v>44</v>
      </c>
      <c r="B34" s="72">
        <v>2.3084576602795654</v>
      </c>
      <c r="C34" s="45">
        <v>2.798013894293566</v>
      </c>
      <c r="D34" s="9">
        <f t="shared" si="0"/>
        <v>-0.4895562340140005</v>
      </c>
    </row>
    <row r="35" spans="1:4" ht="12.75">
      <c r="A35" s="25" t="s">
        <v>15</v>
      </c>
      <c r="B35" s="68">
        <v>2.2113505715056787</v>
      </c>
      <c r="C35" s="30">
        <v>3.235252284205512</v>
      </c>
      <c r="D35" s="9">
        <f t="shared" si="0"/>
        <v>-1.0239017126998333</v>
      </c>
    </row>
    <row r="36" spans="1:4" ht="12.75">
      <c r="A36" s="40" t="s">
        <v>25</v>
      </c>
      <c r="B36" s="72">
        <v>2.017206365918957</v>
      </c>
      <c r="C36" s="45">
        <v>2.0609700419973804</v>
      </c>
      <c r="D36" s="9">
        <f t="shared" si="0"/>
        <v>-0.04376367607842324</v>
      </c>
    </row>
    <row r="37" spans="1:4" ht="12.75">
      <c r="A37" s="25" t="s">
        <v>30</v>
      </c>
      <c r="B37" s="68">
        <v>1.9985913694288466</v>
      </c>
      <c r="C37" s="30">
        <v>3.058660122063904</v>
      </c>
      <c r="D37" s="9">
        <f t="shared" si="0"/>
        <v>-1.0600687526350574</v>
      </c>
    </row>
    <row r="38" spans="1:4" ht="12.75">
      <c r="A38" s="40" t="s">
        <v>21</v>
      </c>
      <c r="B38" s="72">
        <v>1.8726961169172582</v>
      </c>
      <c r="C38" s="45">
        <v>2.171343755635395</v>
      </c>
      <c r="D38" s="9">
        <f t="shared" si="0"/>
        <v>-0.2986476387181367</v>
      </c>
    </row>
    <row r="39" spans="1:4" ht="12.75">
      <c r="A39" s="25" t="s">
        <v>40</v>
      </c>
      <c r="B39" s="68">
        <v>1.8175138582460844</v>
      </c>
      <c r="C39" s="30">
        <v>2.274130075829037</v>
      </c>
      <c r="D39" s="9">
        <f t="shared" si="0"/>
        <v>-0.45661621758295245</v>
      </c>
    </row>
    <row r="40" spans="1:4" ht="12.75">
      <c r="A40" s="40" t="s">
        <v>6</v>
      </c>
      <c r="B40" s="72">
        <v>1.8105764726734102</v>
      </c>
      <c r="C40" s="45">
        <v>2.2879732024854813</v>
      </c>
      <c r="D40" s="9">
        <f t="shared" si="0"/>
        <v>-0.47739672981207115</v>
      </c>
    </row>
    <row r="41" spans="1:4" ht="12.75">
      <c r="A41" s="25" t="s">
        <v>84</v>
      </c>
      <c r="B41" s="68">
        <v>1.7180221126135027</v>
      </c>
      <c r="C41" s="30">
        <v>2.764026222701043</v>
      </c>
      <c r="D41" s="9">
        <f t="shared" si="0"/>
        <v>-1.0460041100875401</v>
      </c>
    </row>
    <row r="42" spans="1:4" ht="12.75">
      <c r="A42" s="40" t="s">
        <v>23</v>
      </c>
      <c r="B42" s="72">
        <v>1.6945142913831983</v>
      </c>
      <c r="C42" s="45">
        <v>1.4320080991956146</v>
      </c>
      <c r="D42" s="9">
        <f t="shared" si="0"/>
        <v>0.26250619218758375</v>
      </c>
    </row>
    <row r="43" spans="1:4" ht="12.75">
      <c r="A43" s="25" t="s">
        <v>29</v>
      </c>
      <c r="B43" s="68">
        <v>1.6896230616624155</v>
      </c>
      <c r="C43" s="30">
        <v>1.7880203503237158</v>
      </c>
      <c r="D43" s="9">
        <f t="shared" si="0"/>
        <v>-0.09839728866130026</v>
      </c>
    </row>
    <row r="44" spans="1:4" ht="12.75">
      <c r="A44" s="40" t="s">
        <v>11</v>
      </c>
      <c r="B44" s="72">
        <v>1.5239199724095065</v>
      </c>
      <c r="C44" s="45">
        <v>2.1307464596446803</v>
      </c>
      <c r="D44" s="9">
        <f t="shared" si="0"/>
        <v>-0.6068264872351739</v>
      </c>
    </row>
    <row r="45" spans="1:4" ht="12.75">
      <c r="A45" s="25" t="s">
        <v>37</v>
      </c>
      <c r="B45" s="68">
        <v>1.4041920867102713</v>
      </c>
      <c r="C45" s="30">
        <v>1.4613358754841692</v>
      </c>
      <c r="D45" s="9">
        <f t="shared" si="0"/>
        <v>-0.05714378877389792</v>
      </c>
    </row>
    <row r="46" spans="1:4" ht="12.75">
      <c r="A46" s="40" t="s">
        <v>39</v>
      </c>
      <c r="B46" s="72">
        <v>1.4027318681503538</v>
      </c>
      <c r="C46" s="45">
        <v>1.345921211802451</v>
      </c>
      <c r="D46" s="9">
        <f t="shared" si="0"/>
        <v>0.05681065634790272</v>
      </c>
    </row>
    <row r="47" spans="1:4" ht="12.75">
      <c r="A47" s="25" t="s">
        <v>4</v>
      </c>
      <c r="B47" s="68">
        <v>1.388051818117715</v>
      </c>
      <c r="C47" s="30">
        <v>1.8493657994630126</v>
      </c>
      <c r="D47" s="9">
        <f t="shared" si="0"/>
        <v>-0.46131398134529755</v>
      </c>
    </row>
    <row r="48" spans="1:4" ht="12.75">
      <c r="A48" s="40" t="s">
        <v>10</v>
      </c>
      <c r="B48" s="72">
        <v>1.323271609980459</v>
      </c>
      <c r="C48" s="45">
        <v>1.9433182968842193</v>
      </c>
      <c r="D48" s="9">
        <f t="shared" si="0"/>
        <v>-0.6200466869037604</v>
      </c>
    </row>
    <row r="49" spans="1:4" ht="12.75">
      <c r="A49" s="25" t="s">
        <v>12</v>
      </c>
      <c r="B49" s="68">
        <v>1.2828252339269544</v>
      </c>
      <c r="C49" s="30">
        <v>2.123618074963012</v>
      </c>
      <c r="D49" s="9">
        <f t="shared" si="0"/>
        <v>-0.8407928410360574</v>
      </c>
    </row>
    <row r="50" spans="1:4" ht="12.75">
      <c r="A50" s="40" t="s">
        <v>18</v>
      </c>
      <c r="B50" s="72">
        <v>0.9556985356258079</v>
      </c>
      <c r="C50" s="45">
        <v>1.7342556337587778</v>
      </c>
      <c r="D50" s="9">
        <f t="shared" si="0"/>
        <v>-0.7785570981329699</v>
      </c>
    </row>
    <row r="51" spans="1:4" ht="12.75">
      <c r="A51" s="25" t="s">
        <v>7</v>
      </c>
      <c r="B51" s="68">
        <v>0.8640844308078091</v>
      </c>
      <c r="C51" s="30">
        <v>1.074092581656294</v>
      </c>
      <c r="D51" s="9">
        <f t="shared" si="0"/>
        <v>-0.210008150848485</v>
      </c>
    </row>
    <row r="52" spans="1:4" ht="12.75">
      <c r="A52" s="40" t="s">
        <v>45</v>
      </c>
      <c r="B52" s="72">
        <v>0.8379016551236643</v>
      </c>
      <c r="C52" s="45">
        <v>1.038378393046121</v>
      </c>
      <c r="D52" s="9">
        <f t="shared" si="0"/>
        <v>-0.20047673792245668</v>
      </c>
    </row>
    <row r="53" spans="1:4" ht="12.75">
      <c r="A53" s="25" t="s">
        <v>22</v>
      </c>
      <c r="B53" s="68">
        <v>0.6030294818776976</v>
      </c>
      <c r="C53" s="30">
        <v>0.6773719125037212</v>
      </c>
      <c r="D53" s="9">
        <f t="shared" si="0"/>
        <v>-0.07434243062602364</v>
      </c>
    </row>
    <row r="54" spans="1:3" ht="12.75">
      <c r="A54" s="40"/>
      <c r="B54" s="72"/>
      <c r="C54" s="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2.75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  <row r="1391" ht="12.75">
      <c r="C1391"/>
    </row>
    <row r="1392" ht="12.75">
      <c r="C1392"/>
    </row>
    <row r="1393" ht="12.75">
      <c r="C1393"/>
    </row>
    <row r="1394" ht="12.75">
      <c r="C1394"/>
    </row>
    <row r="1395" ht="12.75">
      <c r="C1395"/>
    </row>
    <row r="1396" ht="12.75">
      <c r="C1396"/>
    </row>
    <row r="1397" ht="12.75">
      <c r="C1397"/>
    </row>
    <row r="1398" ht="12.75">
      <c r="C1398"/>
    </row>
    <row r="1399" ht="12.75">
      <c r="C1399"/>
    </row>
    <row r="1400" ht="12.75">
      <c r="C1400"/>
    </row>
    <row r="1401" ht="12.75">
      <c r="C1401"/>
    </row>
    <row r="1402" ht="12.75">
      <c r="C1402"/>
    </row>
    <row r="1403" ht="12.75">
      <c r="C1403"/>
    </row>
    <row r="1404" ht="12.75">
      <c r="C1404"/>
    </row>
    <row r="1405" ht="12.75">
      <c r="C1405"/>
    </row>
    <row r="1406" ht="12.75">
      <c r="C1406"/>
    </row>
    <row r="1407" ht="12.75">
      <c r="C1407"/>
    </row>
    <row r="1408" ht="12.75">
      <c r="C1408"/>
    </row>
    <row r="1409" ht="12.75">
      <c r="C1409"/>
    </row>
    <row r="1410" ht="12.75">
      <c r="C1410"/>
    </row>
    <row r="1411" ht="12.75">
      <c r="C1411"/>
    </row>
    <row r="1412" ht="12.75">
      <c r="C1412"/>
    </row>
    <row r="1413" ht="12.75">
      <c r="C1413"/>
    </row>
    <row r="1414" ht="12.75">
      <c r="C1414"/>
    </row>
    <row r="1415" ht="12.75">
      <c r="C1415"/>
    </row>
    <row r="1416" ht="12.75">
      <c r="C1416"/>
    </row>
    <row r="1417" ht="12.75">
      <c r="C1417"/>
    </row>
    <row r="1418" ht="12.75">
      <c r="C1418"/>
    </row>
    <row r="1419" ht="12.75">
      <c r="C1419"/>
    </row>
    <row r="1420" ht="12.75">
      <c r="C1420"/>
    </row>
    <row r="1421" ht="12.75">
      <c r="C1421"/>
    </row>
    <row r="1422" ht="12.75">
      <c r="C1422"/>
    </row>
    <row r="1423" ht="12.75">
      <c r="C1423"/>
    </row>
    <row r="1424" ht="12.75">
      <c r="C1424"/>
    </row>
    <row r="1425" ht="12.75">
      <c r="C1425"/>
    </row>
    <row r="1426" ht="12.75">
      <c r="C1426"/>
    </row>
    <row r="1427" ht="12.75">
      <c r="C1427"/>
    </row>
    <row r="1428" ht="12.75">
      <c r="C1428"/>
    </row>
    <row r="1429" ht="12.75">
      <c r="C1429"/>
    </row>
    <row r="1430" ht="12.75">
      <c r="C1430"/>
    </row>
    <row r="1431" ht="12.75">
      <c r="C1431"/>
    </row>
    <row r="1432" ht="12.75">
      <c r="C1432"/>
    </row>
    <row r="1433" ht="12.75">
      <c r="C1433"/>
    </row>
    <row r="1434" ht="12.75">
      <c r="C1434"/>
    </row>
    <row r="1435" ht="12.75">
      <c r="C1435"/>
    </row>
    <row r="1436" ht="12.75">
      <c r="C1436"/>
    </row>
    <row r="1437" ht="12.75">
      <c r="C1437"/>
    </row>
    <row r="1438" ht="12.75">
      <c r="C1438"/>
    </row>
    <row r="1439" ht="12.75">
      <c r="C1439"/>
    </row>
    <row r="1440" ht="12.75">
      <c r="C1440"/>
    </row>
    <row r="1441" ht="12.75">
      <c r="C1441"/>
    </row>
    <row r="1442" ht="12.75">
      <c r="C1442"/>
    </row>
    <row r="1443" ht="12.75">
      <c r="C1443"/>
    </row>
    <row r="1444" ht="12.75">
      <c r="C1444"/>
    </row>
    <row r="1445" ht="12.75">
      <c r="C1445"/>
    </row>
    <row r="1446" ht="12.75">
      <c r="C1446"/>
    </row>
    <row r="1447" ht="12.75">
      <c r="C1447"/>
    </row>
    <row r="1448" ht="12.75">
      <c r="C1448"/>
    </row>
    <row r="1449" ht="12.75">
      <c r="C1449"/>
    </row>
    <row r="1450" ht="12.75">
      <c r="C1450"/>
    </row>
    <row r="1451" ht="12.75">
      <c r="C1451"/>
    </row>
    <row r="1452" ht="12.75">
      <c r="C1452"/>
    </row>
    <row r="1453" ht="12.75">
      <c r="C1453"/>
    </row>
    <row r="1454" ht="12.75">
      <c r="C1454"/>
    </row>
    <row r="1455" ht="12.75">
      <c r="C1455"/>
    </row>
    <row r="1456" ht="12.75">
      <c r="C1456"/>
    </row>
    <row r="1457" ht="12.75">
      <c r="C1457"/>
    </row>
    <row r="1458" ht="12.75">
      <c r="C1458"/>
    </row>
    <row r="1459" ht="12.75">
      <c r="C1459"/>
    </row>
    <row r="1460" ht="12.75">
      <c r="C1460"/>
    </row>
    <row r="1461" ht="12.75">
      <c r="C1461"/>
    </row>
    <row r="1462" ht="12.75">
      <c r="C1462"/>
    </row>
    <row r="1463" ht="12.75">
      <c r="C1463"/>
    </row>
    <row r="1464" ht="12.75">
      <c r="C1464"/>
    </row>
    <row r="1465" ht="12.75">
      <c r="C1465"/>
    </row>
    <row r="1466" ht="12.75">
      <c r="C1466"/>
    </row>
    <row r="1467" ht="12.75">
      <c r="C1467"/>
    </row>
    <row r="1468" ht="12.75">
      <c r="C1468"/>
    </row>
    <row r="1469" ht="12.75">
      <c r="C1469"/>
    </row>
    <row r="1470" ht="12.75">
      <c r="C1470"/>
    </row>
    <row r="1471" ht="12.75">
      <c r="C1471"/>
    </row>
    <row r="1472" ht="12.75">
      <c r="C1472"/>
    </row>
    <row r="1473" ht="12.75">
      <c r="C1473"/>
    </row>
    <row r="1474" ht="12.75">
      <c r="C1474"/>
    </row>
    <row r="1475" ht="12.75">
      <c r="C1475"/>
    </row>
    <row r="1476" ht="12.75">
      <c r="C1476"/>
    </row>
    <row r="1477" ht="12.75">
      <c r="C1477"/>
    </row>
    <row r="1478" ht="12.75">
      <c r="C1478"/>
    </row>
    <row r="1479" ht="12.75">
      <c r="C1479"/>
    </row>
    <row r="1480" ht="12.75">
      <c r="C1480"/>
    </row>
    <row r="1481" ht="12.75">
      <c r="C1481"/>
    </row>
    <row r="1482" ht="12.75">
      <c r="C1482"/>
    </row>
    <row r="1483" ht="12.75">
      <c r="C1483"/>
    </row>
    <row r="1484" ht="12.75">
      <c r="C1484"/>
    </row>
    <row r="1485" ht="12.75">
      <c r="C1485"/>
    </row>
    <row r="1486" ht="12.75">
      <c r="C1486"/>
    </row>
    <row r="1487" ht="12.75">
      <c r="C1487"/>
    </row>
    <row r="1488" ht="12.75">
      <c r="C1488"/>
    </row>
    <row r="1489" ht="12.75">
      <c r="C1489"/>
    </row>
    <row r="1490" ht="12.75">
      <c r="C1490"/>
    </row>
    <row r="1491" ht="12.75">
      <c r="C1491"/>
    </row>
    <row r="1492" ht="12.75">
      <c r="C1492"/>
    </row>
    <row r="1493" ht="12.75">
      <c r="C1493"/>
    </row>
    <row r="1494" ht="12.75">
      <c r="C1494"/>
    </row>
    <row r="1495" ht="12.75">
      <c r="C1495"/>
    </row>
    <row r="1496" ht="12.75">
      <c r="C1496"/>
    </row>
    <row r="1497" ht="12.75">
      <c r="C1497"/>
    </row>
    <row r="1498" ht="12.75">
      <c r="C1498"/>
    </row>
    <row r="1499" ht="12.75">
      <c r="C1499"/>
    </row>
    <row r="1500" ht="12.75">
      <c r="C1500"/>
    </row>
    <row r="1501" ht="12.75">
      <c r="C1501"/>
    </row>
    <row r="1502" ht="12.75">
      <c r="C1502"/>
    </row>
    <row r="1503" ht="12.75">
      <c r="C1503"/>
    </row>
    <row r="1504" ht="12.75">
      <c r="C1504"/>
    </row>
    <row r="1505" ht="12.75">
      <c r="C1505"/>
    </row>
    <row r="1506" ht="12.75">
      <c r="C1506"/>
    </row>
    <row r="1507" ht="12.75">
      <c r="C1507"/>
    </row>
    <row r="1508" ht="12.75">
      <c r="C1508"/>
    </row>
    <row r="1509" ht="12.75">
      <c r="C1509"/>
    </row>
    <row r="1510" ht="12.75">
      <c r="C1510"/>
    </row>
    <row r="1511" ht="12.75">
      <c r="C1511"/>
    </row>
    <row r="1512" ht="12.75">
      <c r="C1512"/>
    </row>
    <row r="1513" ht="12.75">
      <c r="C1513"/>
    </row>
    <row r="1514" ht="12.75">
      <c r="C1514"/>
    </row>
    <row r="1515" ht="12.75">
      <c r="C1515"/>
    </row>
    <row r="1516" ht="12.75">
      <c r="C1516"/>
    </row>
    <row r="1517" ht="12.75">
      <c r="C1517"/>
    </row>
    <row r="1518" ht="12.75">
      <c r="C1518"/>
    </row>
    <row r="1519" ht="12.75">
      <c r="C1519"/>
    </row>
    <row r="1520" ht="12.75">
      <c r="C1520"/>
    </row>
    <row r="1521" ht="12.75">
      <c r="C1521"/>
    </row>
    <row r="1522" ht="12.75">
      <c r="C1522"/>
    </row>
    <row r="1523" ht="12.75">
      <c r="C1523"/>
    </row>
    <row r="1524" ht="12.75">
      <c r="C1524"/>
    </row>
    <row r="1525" ht="12.75">
      <c r="C1525"/>
    </row>
    <row r="1526" ht="12.75">
      <c r="C1526"/>
    </row>
    <row r="1527" ht="12.75">
      <c r="C1527"/>
    </row>
    <row r="1528" ht="12.75">
      <c r="C1528"/>
    </row>
    <row r="1529" ht="12.75">
      <c r="C1529"/>
    </row>
    <row r="1530" ht="12.75">
      <c r="C1530"/>
    </row>
    <row r="1531" ht="12.75">
      <c r="C1531"/>
    </row>
    <row r="1532" ht="12.75">
      <c r="C1532"/>
    </row>
    <row r="1533" ht="12.75">
      <c r="C1533"/>
    </row>
    <row r="1534" ht="12.75">
      <c r="C1534"/>
    </row>
    <row r="1535" ht="12.75">
      <c r="C1535"/>
    </row>
    <row r="1536" ht="12.75">
      <c r="C1536"/>
    </row>
    <row r="1537" ht="12.75">
      <c r="C1537"/>
    </row>
    <row r="1538" ht="12.75">
      <c r="C1538"/>
    </row>
    <row r="1539" ht="12.75">
      <c r="C1539"/>
    </row>
    <row r="1540" ht="12.75">
      <c r="C1540"/>
    </row>
    <row r="1541" ht="12.75">
      <c r="C1541"/>
    </row>
    <row r="1542" ht="12.75">
      <c r="C1542"/>
    </row>
    <row r="1543" ht="12.75">
      <c r="C1543"/>
    </row>
    <row r="1544" ht="12.75">
      <c r="C1544"/>
    </row>
    <row r="1545" ht="12.75">
      <c r="C1545"/>
    </row>
    <row r="1546" ht="12.75">
      <c r="C1546"/>
    </row>
    <row r="1547" ht="12.75">
      <c r="C1547"/>
    </row>
    <row r="1548" ht="12.75">
      <c r="C1548"/>
    </row>
    <row r="1549" ht="12.75">
      <c r="C1549"/>
    </row>
    <row r="1550" ht="12.75">
      <c r="C1550"/>
    </row>
    <row r="1551" ht="12.75">
      <c r="C1551"/>
    </row>
    <row r="1552" ht="12.75">
      <c r="C1552"/>
    </row>
    <row r="1553" ht="12.75">
      <c r="C1553"/>
    </row>
    <row r="1554" ht="12.75">
      <c r="C1554"/>
    </row>
    <row r="1555" ht="12.75">
      <c r="C1555"/>
    </row>
    <row r="1556" ht="12.75">
      <c r="C1556"/>
    </row>
    <row r="1557" ht="12.75">
      <c r="C1557"/>
    </row>
    <row r="1558" ht="12.75">
      <c r="C1558"/>
    </row>
    <row r="1559" ht="12.75">
      <c r="C1559"/>
    </row>
    <row r="1560" ht="12.75">
      <c r="C1560"/>
    </row>
    <row r="1561" ht="12.75">
      <c r="C1561"/>
    </row>
    <row r="1562" ht="12.75">
      <c r="C1562"/>
    </row>
    <row r="1563" ht="12.75">
      <c r="C1563"/>
    </row>
    <row r="1564" ht="12.75">
      <c r="C1564"/>
    </row>
    <row r="1565" ht="12.75">
      <c r="C1565"/>
    </row>
    <row r="1566" ht="12.75">
      <c r="C1566"/>
    </row>
    <row r="1567" ht="12.75">
      <c r="C1567"/>
    </row>
    <row r="1568" ht="12.75">
      <c r="C1568"/>
    </row>
    <row r="1569" ht="12.75">
      <c r="C1569"/>
    </row>
    <row r="1570" ht="12.75">
      <c r="C1570"/>
    </row>
    <row r="1571" ht="12.75">
      <c r="C1571"/>
    </row>
    <row r="1572" ht="12.75">
      <c r="C1572"/>
    </row>
    <row r="1573" ht="12.75">
      <c r="C1573"/>
    </row>
    <row r="1574" ht="12.75">
      <c r="C1574"/>
    </row>
    <row r="1575" ht="12.75">
      <c r="C1575"/>
    </row>
    <row r="1576" ht="12.75">
      <c r="C1576"/>
    </row>
    <row r="1577" ht="12.75">
      <c r="C1577"/>
    </row>
    <row r="1578" ht="12.75">
      <c r="C1578"/>
    </row>
    <row r="1579" ht="12.75">
      <c r="C1579"/>
    </row>
    <row r="1580" ht="12.75">
      <c r="C1580"/>
    </row>
    <row r="1581" ht="12.75">
      <c r="C1581"/>
    </row>
    <row r="1582" ht="12.75">
      <c r="C1582"/>
    </row>
    <row r="1583" ht="12.75">
      <c r="C1583"/>
    </row>
    <row r="1584" ht="12.75">
      <c r="C1584"/>
    </row>
    <row r="1585" ht="12.75">
      <c r="C1585"/>
    </row>
    <row r="1586" ht="12.75">
      <c r="C1586"/>
    </row>
    <row r="1587" ht="12.75">
      <c r="C1587"/>
    </row>
    <row r="1588" ht="12.75">
      <c r="C1588"/>
    </row>
    <row r="1589" ht="12.75">
      <c r="C1589"/>
    </row>
    <row r="1590" ht="12.75">
      <c r="C1590"/>
    </row>
    <row r="1591" ht="12.75">
      <c r="C1591"/>
    </row>
    <row r="1592" ht="12.75">
      <c r="C1592"/>
    </row>
    <row r="1593" ht="12.75">
      <c r="C1593"/>
    </row>
    <row r="1594" ht="12.75">
      <c r="C1594"/>
    </row>
    <row r="1595" ht="12.75">
      <c r="C1595"/>
    </row>
    <row r="1596" ht="12.75">
      <c r="C1596"/>
    </row>
    <row r="1597" ht="12.75">
      <c r="C1597"/>
    </row>
    <row r="1598" ht="12.75">
      <c r="C1598"/>
    </row>
    <row r="1599" ht="12.75">
      <c r="C1599"/>
    </row>
    <row r="1600" ht="12.75">
      <c r="C1600"/>
    </row>
    <row r="1601" ht="12.75">
      <c r="C1601"/>
    </row>
    <row r="1602" ht="12.75">
      <c r="C1602"/>
    </row>
    <row r="1603" ht="12.75">
      <c r="C1603"/>
    </row>
    <row r="1604" ht="12.75">
      <c r="C1604"/>
    </row>
    <row r="1605" ht="12.75">
      <c r="C1605"/>
    </row>
    <row r="1606" ht="12.75">
      <c r="C1606"/>
    </row>
    <row r="1607" ht="12.75">
      <c r="C1607"/>
    </row>
    <row r="1608" ht="12.75">
      <c r="C1608"/>
    </row>
    <row r="1609" ht="12.75">
      <c r="C1609"/>
    </row>
    <row r="1610" ht="12.75">
      <c r="C1610"/>
    </row>
    <row r="1611" ht="12.75">
      <c r="C1611"/>
    </row>
    <row r="1612" ht="12.75">
      <c r="C1612"/>
    </row>
    <row r="1613" ht="12.75">
      <c r="C1613"/>
    </row>
    <row r="1614" ht="12.75">
      <c r="C1614"/>
    </row>
    <row r="1615" ht="12.75">
      <c r="C1615"/>
    </row>
    <row r="1616" ht="12.75">
      <c r="C1616"/>
    </row>
    <row r="1617" ht="12.75">
      <c r="C1617"/>
    </row>
    <row r="1618" ht="12.75">
      <c r="C1618"/>
    </row>
    <row r="1619" ht="12.75">
      <c r="C1619"/>
    </row>
    <row r="1620" ht="12.75">
      <c r="C1620"/>
    </row>
    <row r="1621" ht="12.75">
      <c r="C1621"/>
    </row>
    <row r="1622" ht="12.75">
      <c r="C1622"/>
    </row>
    <row r="1623" ht="12.75">
      <c r="C1623"/>
    </row>
    <row r="1624" ht="12.75">
      <c r="C1624"/>
    </row>
    <row r="1625" ht="12.75">
      <c r="C1625"/>
    </row>
    <row r="1626" ht="12.75">
      <c r="C1626"/>
    </row>
    <row r="1627" ht="12.75">
      <c r="C1627"/>
    </row>
    <row r="1628" ht="12.75">
      <c r="C1628"/>
    </row>
    <row r="1629" ht="12.75">
      <c r="C1629"/>
    </row>
    <row r="1630" ht="12.75">
      <c r="C1630"/>
    </row>
    <row r="1631" ht="12.75">
      <c r="C1631"/>
    </row>
    <row r="1632" ht="12.75">
      <c r="C1632"/>
    </row>
    <row r="1633" ht="12.75">
      <c r="C1633"/>
    </row>
    <row r="1634" ht="12.75">
      <c r="C1634"/>
    </row>
    <row r="1635" ht="12.75">
      <c r="C1635"/>
    </row>
    <row r="1636" ht="12.75">
      <c r="C1636"/>
    </row>
    <row r="1637" ht="12.75">
      <c r="C1637"/>
    </row>
    <row r="1638" ht="12.75">
      <c r="C1638"/>
    </row>
    <row r="1639" ht="12.75">
      <c r="C1639"/>
    </row>
    <row r="1640" ht="12.75">
      <c r="C1640"/>
    </row>
    <row r="1641" ht="12.75">
      <c r="C1641"/>
    </row>
    <row r="1642" ht="12.75">
      <c r="C1642"/>
    </row>
    <row r="1643" ht="12.75">
      <c r="C1643"/>
    </row>
    <row r="1644" ht="12.75">
      <c r="C1644"/>
    </row>
    <row r="1645" ht="12.75">
      <c r="C1645"/>
    </row>
    <row r="1646" ht="12.75">
      <c r="C1646"/>
    </row>
    <row r="1647" ht="12.75">
      <c r="C1647"/>
    </row>
    <row r="1648" ht="12.75">
      <c r="C1648"/>
    </row>
    <row r="1649" ht="12.75">
      <c r="C1649"/>
    </row>
    <row r="1650" ht="12.75">
      <c r="C1650"/>
    </row>
    <row r="1651" ht="12.75">
      <c r="C1651"/>
    </row>
    <row r="1652" ht="12.75">
      <c r="C1652"/>
    </row>
    <row r="1653" ht="12.75">
      <c r="C1653"/>
    </row>
    <row r="1654" ht="12.75">
      <c r="C1654"/>
    </row>
    <row r="1655" ht="12.75">
      <c r="C1655"/>
    </row>
    <row r="1656" ht="12.75">
      <c r="C1656"/>
    </row>
    <row r="1657" ht="12.75">
      <c r="C1657"/>
    </row>
    <row r="1658" ht="12.75">
      <c r="C1658"/>
    </row>
    <row r="1659" ht="12.75">
      <c r="C1659"/>
    </row>
    <row r="1660" ht="12.75">
      <c r="C1660"/>
    </row>
    <row r="1661" ht="12.75">
      <c r="C1661"/>
    </row>
    <row r="1662" ht="12.75">
      <c r="C1662"/>
    </row>
    <row r="1663" ht="12.75">
      <c r="C1663"/>
    </row>
    <row r="1664" ht="12.75">
      <c r="C1664"/>
    </row>
    <row r="1665" ht="12.75">
      <c r="C1665"/>
    </row>
    <row r="1666" ht="12.75">
      <c r="C1666"/>
    </row>
    <row r="1667" ht="12.75">
      <c r="C1667"/>
    </row>
    <row r="1668" ht="12.75">
      <c r="C1668"/>
    </row>
    <row r="1669" ht="12.75">
      <c r="C1669"/>
    </row>
    <row r="1670" ht="12.75">
      <c r="C1670"/>
    </row>
    <row r="1671" ht="12.75">
      <c r="C1671"/>
    </row>
    <row r="1672" ht="12.75">
      <c r="C1672"/>
    </row>
    <row r="1673" ht="12.75">
      <c r="C1673"/>
    </row>
    <row r="1674" ht="12.75">
      <c r="C1674"/>
    </row>
    <row r="1675" ht="12.75">
      <c r="C1675"/>
    </row>
    <row r="1676" ht="12.75">
      <c r="C1676"/>
    </row>
    <row r="1677" ht="12.75">
      <c r="C1677"/>
    </row>
    <row r="1678" ht="12.75">
      <c r="C1678"/>
    </row>
    <row r="1679" ht="12.75">
      <c r="C1679"/>
    </row>
    <row r="1680" ht="12.75">
      <c r="C1680"/>
    </row>
    <row r="1681" ht="12.75">
      <c r="C1681"/>
    </row>
    <row r="1682" ht="12.75">
      <c r="C1682"/>
    </row>
    <row r="1683" ht="12.75">
      <c r="C1683"/>
    </row>
    <row r="1684" ht="12.75">
      <c r="C1684"/>
    </row>
    <row r="1685" ht="12.75">
      <c r="C1685"/>
    </row>
    <row r="1686" ht="12.75">
      <c r="C1686"/>
    </row>
    <row r="1687" ht="12.75">
      <c r="C1687"/>
    </row>
    <row r="1688" ht="12.75">
      <c r="C1688"/>
    </row>
    <row r="1689" ht="12.75">
      <c r="C1689"/>
    </row>
    <row r="1690" ht="12.75">
      <c r="C1690"/>
    </row>
    <row r="1691" ht="12.75">
      <c r="C1691"/>
    </row>
    <row r="1692" ht="12.75">
      <c r="C1692"/>
    </row>
    <row r="1693" ht="12.75">
      <c r="C1693"/>
    </row>
    <row r="1694" ht="12.75">
      <c r="C1694"/>
    </row>
    <row r="1695" ht="12.75">
      <c r="C1695"/>
    </row>
    <row r="1696" ht="12.75">
      <c r="C1696"/>
    </row>
    <row r="1697" ht="12.75">
      <c r="C1697"/>
    </row>
    <row r="1698" ht="12.75">
      <c r="C1698"/>
    </row>
    <row r="1699" ht="12.75">
      <c r="C1699"/>
    </row>
    <row r="1700" ht="12.75">
      <c r="C1700"/>
    </row>
    <row r="1701" ht="12.75">
      <c r="C1701"/>
    </row>
    <row r="1702" ht="12.75">
      <c r="C1702"/>
    </row>
    <row r="1703" ht="12.75">
      <c r="C1703"/>
    </row>
    <row r="1704" ht="12.75">
      <c r="C1704"/>
    </row>
    <row r="1705" ht="12.75">
      <c r="C1705"/>
    </row>
    <row r="1706" ht="12.75">
      <c r="C1706"/>
    </row>
    <row r="1707" ht="12.75">
      <c r="C1707"/>
    </row>
    <row r="1708" ht="12.75">
      <c r="C1708"/>
    </row>
    <row r="1709" ht="12.75">
      <c r="C1709"/>
    </row>
    <row r="1710" ht="12.75">
      <c r="C1710"/>
    </row>
    <row r="1711" ht="12.75">
      <c r="C1711"/>
    </row>
    <row r="1712" ht="12.75">
      <c r="C1712"/>
    </row>
    <row r="1713" ht="12.75">
      <c r="C1713"/>
    </row>
    <row r="1714" ht="12.75">
      <c r="C1714"/>
    </row>
    <row r="1715" ht="12.75">
      <c r="C1715"/>
    </row>
    <row r="1716" ht="12.75">
      <c r="C1716"/>
    </row>
    <row r="1717" ht="12.75">
      <c r="C1717"/>
    </row>
    <row r="1718" ht="12.75">
      <c r="C1718"/>
    </row>
    <row r="1719" ht="12.75">
      <c r="C1719"/>
    </row>
    <row r="1720" ht="12.75">
      <c r="C1720"/>
    </row>
    <row r="1721" ht="12.75">
      <c r="C1721"/>
    </row>
    <row r="1722" ht="12.75">
      <c r="C1722"/>
    </row>
    <row r="1723" ht="12.75">
      <c r="C1723"/>
    </row>
    <row r="1724" ht="12.75">
      <c r="C1724"/>
    </row>
    <row r="1725" ht="12.75">
      <c r="C1725"/>
    </row>
    <row r="1726" ht="12.75">
      <c r="C1726"/>
    </row>
    <row r="1727" ht="12.75">
      <c r="C1727"/>
    </row>
    <row r="1728" ht="12.75">
      <c r="C1728"/>
    </row>
  </sheetData>
  <mergeCells count="1">
    <mergeCell ref="B2:C2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workbookViewId="0" topLeftCell="A1">
      <selection activeCell="C27" sqref="C27"/>
    </sheetView>
  </sheetViews>
  <sheetFormatPr defaultColWidth="9.140625" defaultRowHeight="12.75"/>
  <cols>
    <col min="1" max="1" width="59.7109375" style="61" bestFit="1" customWidth="1"/>
    <col min="2" max="3" width="9.140625" style="9" customWidth="1"/>
  </cols>
  <sheetData>
    <row r="1" ht="12.75">
      <c r="A1" s="58" t="s">
        <v>81</v>
      </c>
    </row>
    <row r="2" spans="1:3" ht="25.5" customHeight="1">
      <c r="A2" s="59"/>
      <c r="B2" s="94" t="s">
        <v>64</v>
      </c>
      <c r="C2" s="94"/>
    </row>
    <row r="3" spans="1:3" ht="12.75">
      <c r="A3" s="60" t="s">
        <v>51</v>
      </c>
      <c r="B3" s="62" t="s">
        <v>61</v>
      </c>
      <c r="C3" s="62" t="s">
        <v>60</v>
      </c>
    </row>
    <row r="4" spans="1:3" ht="12.75">
      <c r="A4" s="6" t="s">
        <v>86</v>
      </c>
      <c r="B4" s="55">
        <v>10.29679237792918</v>
      </c>
      <c r="C4" s="55">
        <v>11.530827241354597</v>
      </c>
    </row>
    <row r="5" spans="1:3" ht="12.75">
      <c r="A5" s="25" t="s">
        <v>20</v>
      </c>
      <c r="B5" s="68">
        <v>28.650825621465536</v>
      </c>
      <c r="C5" s="30">
        <v>28.97264906784664</v>
      </c>
    </row>
    <row r="6" spans="1:3" ht="12.75">
      <c r="A6" s="40" t="s">
        <v>19</v>
      </c>
      <c r="B6" s="72">
        <v>15.321443335265112</v>
      </c>
      <c r="C6" s="45">
        <v>18.083831570612762</v>
      </c>
    </row>
    <row r="7" spans="1:3" ht="12.75">
      <c r="A7" s="25" t="s">
        <v>24</v>
      </c>
      <c r="B7" s="68">
        <v>15.306463212478546</v>
      </c>
      <c r="C7" s="30">
        <v>17.049943938870687</v>
      </c>
    </row>
    <row r="8" spans="1:3" ht="12.75">
      <c r="A8" s="40" t="s">
        <v>3</v>
      </c>
      <c r="B8" s="72">
        <v>14.341001751582505</v>
      </c>
      <c r="C8" s="45">
        <v>16.301756376636792</v>
      </c>
    </row>
    <row r="9" spans="1:3" ht="12.75">
      <c r="A9" s="25" t="s">
        <v>5</v>
      </c>
      <c r="B9" s="68">
        <v>13.6437980492464</v>
      </c>
      <c r="C9" s="30">
        <v>16.39194247143662</v>
      </c>
    </row>
    <row r="10" spans="1:3" ht="12.75">
      <c r="A10" s="40" t="s">
        <v>26</v>
      </c>
      <c r="B10" s="72">
        <v>12.942265907915157</v>
      </c>
      <c r="C10" s="45">
        <v>16.02019745620999</v>
      </c>
    </row>
    <row r="11" spans="1:3" ht="12.75">
      <c r="A11" s="25" t="s">
        <v>2</v>
      </c>
      <c r="B11" s="68">
        <v>12.28302457793822</v>
      </c>
      <c r="C11" s="30">
        <v>13.824104163766043</v>
      </c>
    </row>
    <row r="12" spans="1:3" ht="12.75">
      <c r="A12" s="40" t="s">
        <v>16</v>
      </c>
      <c r="B12" s="72">
        <v>12.053640987158499</v>
      </c>
      <c r="C12" s="45">
        <v>13.5383687869482</v>
      </c>
    </row>
    <row r="13" spans="1:3" ht="12.75">
      <c r="A13" s="25" t="s">
        <v>38</v>
      </c>
      <c r="B13" s="68">
        <v>11.97275912726974</v>
      </c>
      <c r="C13" s="30">
        <v>13.220456829092736</v>
      </c>
    </row>
    <row r="14" spans="1:3" ht="12.75">
      <c r="A14" s="40" t="s">
        <v>17</v>
      </c>
      <c r="B14" s="72">
        <v>11.517200323170472</v>
      </c>
      <c r="C14" s="45">
        <v>13.406754918880454</v>
      </c>
    </row>
    <row r="15" spans="1:3" ht="12.75">
      <c r="A15" s="25" t="s">
        <v>28</v>
      </c>
      <c r="B15" s="68">
        <v>11.417249558502718</v>
      </c>
      <c r="C15" s="30">
        <v>11.421844318216394</v>
      </c>
    </row>
    <row r="16" spans="1:3" ht="12.75">
      <c r="A16" s="40" t="s">
        <v>84</v>
      </c>
      <c r="B16" s="72">
        <v>10.389625697191432</v>
      </c>
      <c r="C16" s="45">
        <v>13.243945820221645</v>
      </c>
    </row>
    <row r="17" spans="1:3" ht="12.75">
      <c r="A17" s="25" t="s">
        <v>14</v>
      </c>
      <c r="B17" s="68">
        <v>10.059364811663578</v>
      </c>
      <c r="C17" s="30">
        <v>8.912425113044614</v>
      </c>
    </row>
    <row r="18" spans="1:3" ht="12.75">
      <c r="A18" s="40" t="s">
        <v>42</v>
      </c>
      <c r="B18" s="72">
        <v>10.046546148908252</v>
      </c>
      <c r="C18" s="45">
        <v>12.302394068783904</v>
      </c>
    </row>
    <row r="19" spans="1:3" ht="12.75">
      <c r="A19" s="25" t="s">
        <v>30</v>
      </c>
      <c r="B19" s="68">
        <v>9.955174457772817</v>
      </c>
      <c r="C19" s="30">
        <v>10.968241986018294</v>
      </c>
    </row>
    <row r="20" spans="1:3" ht="12.75">
      <c r="A20" s="40" t="s">
        <v>34</v>
      </c>
      <c r="B20" s="72">
        <v>9.910416172954507</v>
      </c>
      <c r="C20" s="45">
        <v>10.386048979143347</v>
      </c>
    </row>
    <row r="21" spans="1:3" ht="12.75">
      <c r="A21" s="25" t="s">
        <v>8</v>
      </c>
      <c r="B21" s="68">
        <v>9.789312362950282</v>
      </c>
      <c r="C21" s="30">
        <v>10.371153448394733</v>
      </c>
    </row>
    <row r="22" spans="1:3" ht="12.75">
      <c r="A22" s="40" t="s">
        <v>43</v>
      </c>
      <c r="B22" s="72">
        <v>9.596292294273105</v>
      </c>
      <c r="C22" s="45">
        <v>11.5057786573254</v>
      </c>
    </row>
    <row r="23" spans="1:3" ht="12.75">
      <c r="A23" s="25" t="s">
        <v>15</v>
      </c>
      <c r="B23" s="68">
        <v>9.484043198640942</v>
      </c>
      <c r="C23" s="30">
        <v>11.589566660479742</v>
      </c>
    </row>
    <row r="24" spans="1:3" ht="12.75">
      <c r="A24" s="40" t="s">
        <v>36</v>
      </c>
      <c r="B24" s="72">
        <v>9.032426297807529</v>
      </c>
      <c r="C24" s="45">
        <v>10.78717232111867</v>
      </c>
    </row>
    <row r="25" spans="1:3" ht="12.75">
      <c r="A25" s="25" t="s">
        <v>32</v>
      </c>
      <c r="B25" s="68">
        <v>8.994974515399699</v>
      </c>
      <c r="C25" s="30">
        <v>9.977273817780512</v>
      </c>
    </row>
    <row r="26" spans="1:3" ht="12.75">
      <c r="A26" s="40" t="s">
        <v>13</v>
      </c>
      <c r="B26" s="72">
        <v>8.968151047553329</v>
      </c>
      <c r="C26" s="45">
        <v>7.818390874156555</v>
      </c>
    </row>
    <row r="27" spans="1:3" ht="12.75">
      <c r="A27" s="25" t="s">
        <v>40</v>
      </c>
      <c r="B27" s="68">
        <v>8.733608512261283</v>
      </c>
      <c r="C27" s="30">
        <v>11.98428936620523</v>
      </c>
    </row>
    <row r="28" spans="1:3" ht="12.75">
      <c r="A28" s="40" t="s">
        <v>21</v>
      </c>
      <c r="B28" s="72">
        <v>8.657183563313303</v>
      </c>
      <c r="C28" s="45">
        <v>9.83339072184311</v>
      </c>
    </row>
    <row r="29" spans="1:3" ht="12.75">
      <c r="A29" s="25" t="s">
        <v>37</v>
      </c>
      <c r="B29" s="68">
        <v>8.091618482219642</v>
      </c>
      <c r="C29" s="30">
        <v>9.12314357645538</v>
      </c>
    </row>
    <row r="30" spans="1:3" ht="12.75">
      <c r="A30" s="40" t="s">
        <v>41</v>
      </c>
      <c r="B30" s="72">
        <v>8.055674084892422</v>
      </c>
      <c r="C30" s="45">
        <v>9.003405646916692</v>
      </c>
    </row>
    <row r="31" spans="1:3" ht="12.75">
      <c r="A31" s="25" t="s">
        <v>33</v>
      </c>
      <c r="B31" s="68">
        <v>8.040600114409</v>
      </c>
      <c r="C31" s="30">
        <v>7.926162070671386</v>
      </c>
    </row>
    <row r="32" spans="1:3" ht="12.75">
      <c r="A32" s="40" t="s">
        <v>39</v>
      </c>
      <c r="B32" s="72">
        <v>7.942004534190963</v>
      </c>
      <c r="C32" s="45">
        <v>8.17243775269588</v>
      </c>
    </row>
    <row r="33" spans="1:3" ht="12.75">
      <c r="A33" s="25" t="s">
        <v>27</v>
      </c>
      <c r="B33" s="68">
        <v>7.900516460371043</v>
      </c>
      <c r="C33" s="30">
        <v>8.486012195016075</v>
      </c>
    </row>
    <row r="34" spans="1:3" ht="12.75">
      <c r="A34" s="40" t="s">
        <v>31</v>
      </c>
      <c r="B34" s="72">
        <v>7.77320839683871</v>
      </c>
      <c r="C34" s="45">
        <v>7.643661222611996</v>
      </c>
    </row>
    <row r="35" spans="1:3" ht="12.75">
      <c r="A35" s="25" t="s">
        <v>9</v>
      </c>
      <c r="B35" s="68">
        <v>7.756857535160708</v>
      </c>
      <c r="C35" s="30">
        <v>8.287576329106832</v>
      </c>
    </row>
    <row r="36" spans="1:3" ht="12.75">
      <c r="A36" s="40" t="s">
        <v>35</v>
      </c>
      <c r="B36" s="72">
        <v>7.725836024743014</v>
      </c>
      <c r="C36" s="45">
        <v>7.609396543591138</v>
      </c>
    </row>
    <row r="37" spans="1:3" ht="12.75">
      <c r="A37" s="25" t="s">
        <v>11</v>
      </c>
      <c r="B37" s="68">
        <v>7.661472235798338</v>
      </c>
      <c r="C37" s="30">
        <v>9.545711241652743</v>
      </c>
    </row>
    <row r="38" spans="1:3" ht="12.75">
      <c r="A38" s="40" t="s">
        <v>44</v>
      </c>
      <c r="B38" s="72">
        <v>7.538677411802075</v>
      </c>
      <c r="C38" s="45">
        <v>8.964786620395795</v>
      </c>
    </row>
    <row r="39" spans="1:3" ht="12.75">
      <c r="A39" s="25" t="s">
        <v>0</v>
      </c>
      <c r="B39" s="68">
        <v>7.336243438806383</v>
      </c>
      <c r="C39" s="30">
        <v>8.857513935522022</v>
      </c>
    </row>
    <row r="40" spans="1:3" ht="12.75">
      <c r="A40" s="40" t="s">
        <v>12</v>
      </c>
      <c r="B40" s="72">
        <v>7.26527356192078</v>
      </c>
      <c r="C40" s="45">
        <v>8.58151494184489</v>
      </c>
    </row>
    <row r="41" spans="1:3" ht="12.75">
      <c r="A41" s="25" t="s">
        <v>7</v>
      </c>
      <c r="B41" s="68">
        <v>7.1592838911601175</v>
      </c>
      <c r="C41" s="30">
        <v>8.783176186676245</v>
      </c>
    </row>
    <row r="42" spans="1:3" ht="12.75">
      <c r="A42" s="40" t="s">
        <v>10</v>
      </c>
      <c r="B42" s="72">
        <v>7.12040720712136</v>
      </c>
      <c r="C42" s="45">
        <v>8.789688456703674</v>
      </c>
    </row>
    <row r="43" spans="1:3" ht="12.75">
      <c r="A43" s="25" t="s">
        <v>83</v>
      </c>
      <c r="B43" s="68">
        <v>7.006552912726845</v>
      </c>
      <c r="C43" s="30">
        <v>7.643809310357123</v>
      </c>
    </row>
    <row r="44" spans="1:3" ht="12.75">
      <c r="A44" s="40" t="s">
        <v>25</v>
      </c>
      <c r="B44" s="72">
        <v>6.934896378480218</v>
      </c>
      <c r="C44" s="45">
        <v>7.194046632038681</v>
      </c>
    </row>
    <row r="45" spans="1:3" ht="12.75">
      <c r="A45" s="25" t="s">
        <v>22</v>
      </c>
      <c r="B45" s="68">
        <v>6.657343842698534</v>
      </c>
      <c r="C45" s="30">
        <v>6.83243831146761</v>
      </c>
    </row>
    <row r="46" spans="1:3" ht="12.75">
      <c r="A46" s="40" t="s">
        <v>4</v>
      </c>
      <c r="B46" s="72">
        <v>6.583949396220708</v>
      </c>
      <c r="C46" s="45">
        <v>8.653187192230014</v>
      </c>
    </row>
    <row r="47" spans="1:3" ht="12.75">
      <c r="A47" s="25" t="s">
        <v>18</v>
      </c>
      <c r="B47" s="68">
        <v>6.536077185973238</v>
      </c>
      <c r="C47" s="30">
        <v>8.259829551048211</v>
      </c>
    </row>
    <row r="48" spans="1:3" ht="12.75">
      <c r="A48" s="40" t="s">
        <v>29</v>
      </c>
      <c r="B48" s="72">
        <v>6.344435118857854</v>
      </c>
      <c r="C48" s="45">
        <v>8.036029249101661</v>
      </c>
    </row>
    <row r="49" spans="1:3" ht="12.75">
      <c r="A49" s="25" t="s">
        <v>23</v>
      </c>
      <c r="B49" s="68">
        <v>6.227608884794513</v>
      </c>
      <c r="C49" s="30">
        <v>6.6612218580409435</v>
      </c>
    </row>
    <row r="50" spans="1:3" ht="12.75">
      <c r="A50" s="40" t="s">
        <v>45</v>
      </c>
      <c r="B50" s="72">
        <v>6.111900860251435</v>
      </c>
      <c r="C50" s="45">
        <v>7.085121484467418</v>
      </c>
    </row>
    <row r="51" spans="1:3" ht="12.75">
      <c r="A51" s="25" t="s">
        <v>6</v>
      </c>
      <c r="B51" s="68">
        <v>6.0691307366826726</v>
      </c>
      <c r="C51" s="30">
        <v>6.358821536162055</v>
      </c>
    </row>
    <row r="52" spans="1:3" ht="12.75">
      <c r="A52" s="40" t="s">
        <v>1</v>
      </c>
      <c r="B52" s="72">
        <v>5.944198959426095</v>
      </c>
      <c r="C52" s="45">
        <v>7.163300050614273</v>
      </c>
    </row>
    <row r="53" spans="1:3" ht="12.75">
      <c r="A53" s="25" t="s">
        <v>85</v>
      </c>
      <c r="B53" s="68">
        <v>5.754096842884918</v>
      </c>
      <c r="C53" s="30">
        <v>6.07024984821498</v>
      </c>
    </row>
    <row r="54" spans="1:3" ht="12.75">
      <c r="A54" s="40"/>
      <c r="B54" s="72"/>
      <c r="C54" s="45"/>
    </row>
  </sheetData>
  <mergeCells count="1">
    <mergeCell ref="B2:C2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nsriniva</dc:creator>
  <cp:keywords/>
  <dc:description/>
  <cp:lastModifiedBy>Cliff Slater</cp:lastModifiedBy>
  <cp:lastPrinted>2003-07-03T14:23:25Z</cp:lastPrinted>
  <dcterms:created xsi:type="dcterms:W3CDTF">2002-05-31T19:37:17Z</dcterms:created>
  <dcterms:modified xsi:type="dcterms:W3CDTF">2005-06-13T15:46:40Z</dcterms:modified>
  <cp:category/>
  <cp:version/>
  <cp:contentType/>
  <cp:contentStatus/>
</cp:coreProperties>
</file>